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85"/>
  </bookViews>
  <sheets>
    <sheet name="შესყიდ" sheetId="1" r:id="rId1"/>
    <sheet name="შესყ საქ ერთს ფას" sheetId="2" r:id="rId2"/>
    <sheet name="გაცემული საქონელი და ნაშთი" sheetId="9" r:id="rId3"/>
    <sheet name="მოთხოვნილი" sheetId="10" r:id="rId4"/>
    <sheet name="სამედ მოწყობ " sheetId="11" r:id="rId5"/>
  </sheets>
  <definedNames>
    <definedName name="_xlnm._FilterDatabase" localSheetId="2" hidden="1">'გაცემული საქონელი და ნაშთი'!$A$3:$S$23</definedName>
    <definedName name="_xlnm._FilterDatabase" localSheetId="3" hidden="1">მოთხოვნილი!$A$2:$F$2</definedName>
    <definedName name="_xlnm._FilterDatabase" localSheetId="4" hidden="1">'სამედ მოწყობ '!$A$2:$H$2</definedName>
    <definedName name="_xlnm._FilterDatabase" localSheetId="1" hidden="1">'შესყ საქ ერთს ფას'!$A$2:$D$84</definedName>
    <definedName name="_xlnm._FilterDatabase" localSheetId="0" hidden="1">შესყიდ!$A$2:$D$26</definedName>
  </definedNames>
  <calcPr calcId="162913"/>
</workbook>
</file>

<file path=xl/calcChain.xml><?xml version="1.0" encoding="utf-8"?>
<calcChain xmlns="http://schemas.openxmlformats.org/spreadsheetml/2006/main">
  <c r="G4" i="11" l="1"/>
  <c r="H4" i="11" s="1"/>
  <c r="G3" i="11"/>
  <c r="H3" i="11" s="1"/>
  <c r="G5" i="11"/>
  <c r="H5" i="11" s="1"/>
  <c r="G12" i="11"/>
  <c r="H12" i="11" s="1"/>
  <c r="G10" i="11"/>
  <c r="G9" i="11"/>
  <c r="G11" i="11"/>
  <c r="H11" i="11" s="1"/>
  <c r="G14" i="11"/>
  <c r="H14" i="11" s="1"/>
  <c r="G13" i="11"/>
  <c r="H13" i="11" s="1"/>
  <c r="G15" i="11"/>
  <c r="H15" i="11" s="1"/>
  <c r="G16" i="11"/>
  <c r="H16" i="11" s="1"/>
  <c r="G8" i="11"/>
  <c r="H8" i="11" s="1"/>
  <c r="G7" i="11"/>
  <c r="H7" i="11" s="1"/>
  <c r="G6" i="11"/>
  <c r="H6" i="11" s="1"/>
  <c r="C2" i="9" l="1"/>
  <c r="D2" i="9"/>
  <c r="E2" i="9"/>
  <c r="F2" i="9"/>
  <c r="G2" i="9"/>
  <c r="H2" i="9"/>
  <c r="I2" i="9"/>
  <c r="J2" i="9"/>
  <c r="K2" i="9"/>
  <c r="L2" i="9"/>
  <c r="M2" i="9"/>
  <c r="N2" i="9"/>
  <c r="O2" i="9"/>
  <c r="P2" i="9"/>
  <c r="Q2" i="9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F5" i="10" l="1"/>
  <c r="F12" i="10"/>
  <c r="F13" i="10"/>
  <c r="B4" i="10"/>
  <c r="F4" i="10" s="1"/>
  <c r="B6" i="10"/>
  <c r="F6" i="10" s="1"/>
  <c r="B7" i="10"/>
  <c r="F7" i="10" s="1"/>
  <c r="B8" i="10"/>
  <c r="F8" i="10" s="1"/>
  <c r="B9" i="10"/>
  <c r="F9" i="10" s="1"/>
  <c r="F10" i="10"/>
  <c r="F11" i="10"/>
  <c r="B14" i="10"/>
  <c r="F14" i="10" s="1"/>
  <c r="B15" i="10"/>
  <c r="F15" i="10" s="1"/>
  <c r="B16" i="10"/>
  <c r="F16" i="10" s="1"/>
  <c r="B3" i="10"/>
  <c r="F3" i="10" s="1"/>
  <c r="R23" i="9" l="1"/>
  <c r="S23" i="9" s="1"/>
  <c r="R22" i="9"/>
  <c r="S22" i="9" s="1"/>
  <c r="R21" i="9"/>
  <c r="S21" i="9" s="1"/>
  <c r="R20" i="9"/>
  <c r="S20" i="9" s="1"/>
  <c r="R19" i="9"/>
  <c r="S19" i="9" s="1"/>
  <c r="R18" i="9"/>
  <c r="S18" i="9" s="1"/>
  <c r="R17" i="9"/>
  <c r="S17" i="9" s="1"/>
  <c r="R16" i="9"/>
  <c r="S16" i="9" s="1"/>
  <c r="R15" i="9"/>
  <c r="S15" i="9" s="1"/>
  <c r="R14" i="9"/>
  <c r="S14" i="9" s="1"/>
  <c r="R13" i="9"/>
  <c r="S13" i="9" s="1"/>
  <c r="R12" i="9"/>
  <c r="R11" i="9"/>
  <c r="S11" i="9" s="1"/>
  <c r="R10" i="9"/>
  <c r="S10" i="9" s="1"/>
  <c r="R9" i="9"/>
  <c r="S9" i="9" s="1"/>
  <c r="R8" i="9"/>
  <c r="S8" i="9" s="1"/>
  <c r="R7" i="9"/>
  <c r="S7" i="9" s="1"/>
  <c r="R6" i="9"/>
  <c r="S6" i="9" s="1"/>
  <c r="R5" i="9"/>
  <c r="S5" i="9" s="1"/>
  <c r="R4" i="9"/>
  <c r="S4" i="9" s="1"/>
  <c r="S12" i="9" l="1"/>
  <c r="S2" i="9" s="1"/>
  <c r="R2" i="9"/>
  <c r="D1" i="2"/>
  <c r="C1" i="2"/>
  <c r="D1" i="1"/>
  <c r="C1" i="1"/>
  <c r="A2" i="1"/>
  <c r="A3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<sst xmlns="http://schemas.openxmlformats.org/spreadsheetml/2006/main" count="155" uniqueCount="85">
  <si>
    <t>ავეჯი</t>
  </si>
  <si>
    <t>ბახილი</t>
  </si>
  <si>
    <t>ბიოლოგიური ბახილი</t>
  </si>
  <si>
    <t>დოზატორი</t>
  </si>
  <si>
    <t>თეთრეული</t>
  </si>
  <si>
    <t>თერმომეტრი</t>
  </si>
  <si>
    <t>კომბინიზონი</t>
  </si>
  <si>
    <t>ლაბადა</t>
  </si>
  <si>
    <t>მომსახურება</t>
  </si>
  <si>
    <t>პირბადე</t>
  </si>
  <si>
    <t>პირბადე 3-შრიანი</t>
  </si>
  <si>
    <t>რესპირატორი</t>
  </si>
  <si>
    <t>სადეზინფექციო ხსნარი</t>
  </si>
  <si>
    <t xml:space="preserve">სათვალე </t>
  </si>
  <si>
    <t>სამედიცინო მოწყობილობები</t>
  </si>
  <si>
    <t>ფარი სახის</t>
  </si>
  <si>
    <t>ფარი ფირფიტა</t>
  </si>
  <si>
    <t>ქუდი</t>
  </si>
  <si>
    <t xml:space="preserve">შემასხურებელი აპარატი  </t>
  </si>
  <si>
    <t>ხალათი</t>
  </si>
  <si>
    <t>ხელთათმანი</t>
  </si>
  <si>
    <t>საქონელი</t>
  </si>
  <si>
    <t>რაოდენობა</t>
  </si>
  <si>
    <t>მთლიანი ღირებულება</t>
  </si>
  <si>
    <t>ფარი დამცავი</t>
  </si>
  <si>
    <t xml:space="preserve">ფარი სათვალე </t>
  </si>
  <si>
    <t xml:space="preserve">ფარი შუბლის </t>
  </si>
  <si>
    <t>N</t>
  </si>
  <si>
    <t>შესყიდული საქონელი გაფორმებული ხელშეკრულებების მიხედვით (20.03.2020 წლის მდგომარეობით; 1$=2.23)</t>
  </si>
  <si>
    <t>საქონლის დასახელება</t>
  </si>
  <si>
    <t>სახელმწიფო უწყებები</t>
  </si>
  <si>
    <t>ჯანდაცვის სამინისტრო</t>
  </si>
  <si>
    <t>სათვალე</t>
  </si>
  <si>
    <t>ფარი</t>
  </si>
  <si>
    <t>რაოდ</t>
  </si>
  <si>
    <t>შემოსავლების სამსახურის საბაჟო დეპარტამენტის სანიტარიული ფიტოსანიტარიული და ვეტერინალური კონტროლის სამმართველო</t>
  </si>
  <si>
    <t>შსს საპატრულო პოლიციის დეპარტამენტის საზღვრის მართვისა და კოორდინირების მთავარი სამმართველოს სასაზღვრო სამიგრაციო კონტროლის სამმართველოს (თბილისი აეროპორტი)</t>
  </si>
  <si>
    <t>შსს საგანგებო სიტუაციების მართვის დეპარტამენტი</t>
  </si>
  <si>
    <t>სს ინფექციური პათოლოგიის, შიდსისა და კლინიკირი იმუნოლოგიის სამეცნიერო-პრაქტიკული ცენტრი</t>
  </si>
  <si>
    <t>შსს საპატრულო პოლიციის დეპარტამენტი</t>
  </si>
  <si>
    <t>დაცვის პოლიცის დეპარტამენტი</t>
  </si>
  <si>
    <t>თბილისის ბავშვტა ინფექციური კლინიკური საავადმყოფო</t>
  </si>
  <si>
    <t>შპს აკ. ნიკოლოზ ყიფშიძის სახ. ცენტრ საუნივერსიტეტო კლინიკა</t>
  </si>
  <si>
    <t>სსიპ - საგანგებო სიტუაციაბისა და გადაუდებელი დახმარების ცენტრი</t>
  </si>
  <si>
    <t>სსიპ - საგანგებო სიტუაციაბისა და გადაუდებელი დახმარების ცენტრი 2</t>
  </si>
  <si>
    <t>სამხედრო ჰოსპიტალი</t>
  </si>
  <si>
    <t>აკ. ვახტანგ ბოჭორიშვილის კლინიკა</t>
  </si>
  <si>
    <t>სს ტუბერკულოზისა და ფილტვის დაავადებათა ეროვნული ცენტრი</t>
  </si>
  <si>
    <t>გორმედი
(წერილს ველოდებით)</t>
  </si>
  <si>
    <t>წითელი ჯვარი</t>
  </si>
  <si>
    <t>სულ გადაცემული</t>
  </si>
  <si>
    <t>ნაშთი</t>
  </si>
  <si>
    <t>შემასხურებელი</t>
  </si>
  <si>
    <t>ფარი შუბლის</t>
  </si>
  <si>
    <t>ფარი სათვალე</t>
  </si>
  <si>
    <t>ავეჯი ტუმბო საწოლი მაგიდა</t>
  </si>
  <si>
    <t>სატრანსპორტო კაფსულა</t>
  </si>
  <si>
    <t>კარვის კომპლექტი</t>
  </si>
  <si>
    <t>სამედიცინო მოწყობილობა</t>
  </si>
  <si>
    <t>შეძენილია ხელშეკრულებით</t>
  </si>
  <si>
    <t>შესაძენია</t>
  </si>
  <si>
    <t>სულ მოთხოვნილი</t>
  </si>
  <si>
    <t>#</t>
  </si>
  <si>
    <t>განზომილების ერთეული</t>
  </si>
  <si>
    <t>ჯამი</t>
  </si>
  <si>
    <t>კომპლექტი</t>
  </si>
  <si>
    <t>ხელოვნური სუნთქვის აპარატი -  Hamilton T1, სატრანსპორტო,  ჟანგბადის პორტატული ალუმინის ბალონით, შესაბამისი რედუქტორით. პორტატულ ბალონთან და ცენტრალურ სისტემასთან მიერთებისთვის საჭირო აქსესუარებით, კედელზე სამაგრი ქარხნული მოწყობილობებით, სათადარიგო მოზრდილთა და ნეონატოლოგიური კონტური. გარანტია 2 წელი (მოწოდების ვადა 45 დღე, ხელშეკრულების გაფორმებიდან)</t>
  </si>
  <si>
    <t>დეფიბრილატორი,  Mindray BeneHeart D3, ბიფაზური, პაციენტის მონიტორინგის შესაძლებლობით, მოზრდილთა და პედიატრიული, 360 ჯოული.</t>
  </si>
  <si>
    <t xml:space="preserve">დეფიბრილატორი, Mindray, BeneHeart D3, ბიფაზური, პაციენტის მონიტორინგის შესაძლებლობით, მოზრდილთა და პედიატრიული, პეისინგის სისტემით, 360 ჯოული, </t>
  </si>
  <si>
    <t>ხელოვნური სუნთქვის აპარატი, Mindray, Synovent E3, სუნთქვის სხვადასხვა რეჟმებით, მომუშავე წნეხილ ჟანგბადსა და აირზე, აკუმულატორით,ინტერაქტიული ფერად-თხევადკრისტალური ეკრანით, მოზრდილთა და პედიატრიულთა.</t>
  </si>
  <si>
    <t>ხელოვნური სუნთქვის აპარატი, Mindray, SV300, ხელოვნური სუნთქვის აპარატი ტურბინით, აკუმულატორით,ინტერაქტიული ფერად-თხევადკრისტალური ეკრანით, მოზრდილთა და პედიატრიულთა.</t>
  </si>
  <si>
    <t>ლინეომატი, Mindray, SP3, ერთარხიანი, ღია სისტემის, განკუთვნილი სხვადასხვა ზომის შპრიცებთან სამუშაოდ, აკუმულატორით, ფერად-თხევადკრისტალური ეკრანით.</t>
  </si>
  <si>
    <t>პაციენტის მონიტორი, Mindray, Umec 10, სტანდარტული მონიტორინგის ფუნქციით ( სატურაცია, ეკგ, არაინვაზიური წნევა, ტემპერატურა, პულსი, სუნთქვის სიხშირე)</t>
  </si>
  <si>
    <t>ელექტრო ამომქაჩი, ჩინეთი, ორბალონიანი.</t>
  </si>
  <si>
    <t>ელექტრო ამომქაჩი,  Gima, 40 ლიტრი წუთში.</t>
  </si>
  <si>
    <t>ელექტრო ამომქაჩი, იტალია, Gima uno, 15 ლიტრი წუთში.</t>
  </si>
  <si>
    <t xml:space="preserve">ინჟექტორული ამომქაჩი, საფრანგეთი, Tecnology medicale, მომუშავე წნეხილ აირზე. </t>
  </si>
  <si>
    <t>ცეტრალური ვაკუმიი, საქაჩ აპართთან დასაკავშირებლად,  Gima იტალია.</t>
  </si>
  <si>
    <t>ამბუ (დიდების)</t>
  </si>
  <si>
    <t>ლარინგოსკოპი, ოთხპირიანი, Gima იტალია.</t>
  </si>
  <si>
    <t>შეძენილი საქონელი ხელშეკრულებებით</t>
  </si>
  <si>
    <t>შესაძენი</t>
  </si>
  <si>
    <t>მოთხოვნილი და შეძენილი საქონელი გაფორმებული ხელშეკრულებების მიხედვით (20.03.2020 მდგომარეობით)</t>
  </si>
  <si>
    <t>მოთხოვნილი და შეძენილი სამედიცინო აპარატურა გაფორმებული ხელშეკრულებების მიხედვით (20.03.2020 წლის მდგომარეობით)</t>
  </si>
  <si>
    <t>ინფორმაცია სახელმწიფო სტრუქტურებზე გაცემული საქონლის მიხედვით (20.03.2020 წლის მდგომაერობით)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</si>
</sst>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indent="1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/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" fillId="0" borderId="0" xfId="0" applyFont="1"/>
    <xf numFmtId="3" fontId="1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workbookViewId="0">
      <selection activeCell="A2" sqref="A2"/>
    </sheetView>
  </sheetViews>
  <sheetFormatPr defaultRowHeight="12.75" x14ac:dyDescent="0.2"/>
  <cols>
    <col min="1" max="1" width="20" style="24" customWidth="1"/>
    <col min="2" max="2" width="25.28515625" style="15" customWidth="1"/>
    <col min="3" max="3" width="18.7109375" style="26" customWidth="1"/>
    <col min="4" max="4" width="22.140625" style="27" customWidth="1"/>
    <col min="5" max="16384" width="9.140625" style="15"/>
  </cols>
  <sheetData>
    <row r="1" spans="1:4" ht="77.25" customHeight="1" x14ac:dyDescent="0.2">
      <c r="A1" s="11" t="s">
        <v>28</v>
      </c>
      <c r="B1" s="12"/>
      <c r="C1" s="13">
        <f>SUBTOTAL(9,C3:C26)</f>
        <v>2389348</v>
      </c>
      <c r="D1" s="14">
        <f>SUBTOTAL(9,D3:D26)</f>
        <v>5092086.595884</v>
      </c>
    </row>
    <row r="2" spans="1:4" s="19" customFormat="1" x14ac:dyDescent="0.25">
      <c r="A2" s="16">
        <f>1</f>
        <v>1</v>
      </c>
      <c r="B2" s="16" t="s">
        <v>21</v>
      </c>
      <c r="C2" s="17" t="s">
        <v>22</v>
      </c>
      <c r="D2" s="18" t="s">
        <v>23</v>
      </c>
    </row>
    <row r="3" spans="1:4" x14ac:dyDescent="0.2">
      <c r="A3" s="20">
        <f t="shared" ref="A3:A26" si="0">1+A2</f>
        <v>2</v>
      </c>
      <c r="B3" s="21" t="s">
        <v>20</v>
      </c>
      <c r="C3" s="22">
        <v>1180500</v>
      </c>
      <c r="D3" s="23">
        <v>270923.5</v>
      </c>
    </row>
    <row r="4" spans="1:4" x14ac:dyDescent="0.2">
      <c r="A4" s="20">
        <f t="shared" si="0"/>
        <v>3</v>
      </c>
      <c r="B4" s="21" t="s">
        <v>19</v>
      </c>
      <c r="C4" s="22">
        <v>52000</v>
      </c>
      <c r="D4" s="23">
        <v>123650</v>
      </c>
    </row>
    <row r="5" spans="1:4" x14ac:dyDescent="0.2">
      <c r="A5" s="20">
        <f t="shared" si="0"/>
        <v>4</v>
      </c>
      <c r="B5" s="21" t="s">
        <v>18</v>
      </c>
      <c r="C5" s="22">
        <v>22</v>
      </c>
      <c r="D5" s="23">
        <v>1980</v>
      </c>
    </row>
    <row r="6" spans="1:4" x14ac:dyDescent="0.2">
      <c r="A6" s="20">
        <f t="shared" si="0"/>
        <v>5</v>
      </c>
      <c r="B6" s="21" t="s">
        <v>17</v>
      </c>
      <c r="C6" s="22">
        <v>71500</v>
      </c>
      <c r="D6" s="23">
        <v>7865</v>
      </c>
    </row>
    <row r="7" spans="1:4" x14ac:dyDescent="0.2">
      <c r="A7" s="20">
        <f t="shared" si="0"/>
        <v>6</v>
      </c>
      <c r="B7" s="21" t="s">
        <v>26</v>
      </c>
      <c r="C7" s="22">
        <v>5</v>
      </c>
      <c r="D7" s="23">
        <v>250</v>
      </c>
    </row>
    <row r="8" spans="1:4" x14ac:dyDescent="0.2">
      <c r="A8" s="20">
        <f t="shared" si="0"/>
        <v>7</v>
      </c>
      <c r="B8" s="21" t="s">
        <v>16</v>
      </c>
      <c r="C8" s="22">
        <v>800</v>
      </c>
      <c r="D8" s="23">
        <v>2800</v>
      </c>
    </row>
    <row r="9" spans="1:4" x14ac:dyDescent="0.2">
      <c r="A9" s="20">
        <f t="shared" si="0"/>
        <v>8</v>
      </c>
      <c r="B9" s="21" t="s">
        <v>15</v>
      </c>
      <c r="C9" s="22">
        <v>10000</v>
      </c>
      <c r="D9" s="23">
        <v>85000</v>
      </c>
    </row>
    <row r="10" spans="1:4" x14ac:dyDescent="0.2">
      <c r="A10" s="20">
        <f t="shared" si="0"/>
        <v>9</v>
      </c>
      <c r="B10" s="21" t="s">
        <v>25</v>
      </c>
      <c r="C10" s="22">
        <v>20</v>
      </c>
      <c r="D10" s="23">
        <v>200</v>
      </c>
    </row>
    <row r="11" spans="1:4" x14ac:dyDescent="0.2">
      <c r="A11" s="20">
        <f t="shared" si="0"/>
        <v>10</v>
      </c>
      <c r="B11" s="21" t="s">
        <v>24</v>
      </c>
      <c r="C11" s="22">
        <v>800</v>
      </c>
      <c r="D11" s="23">
        <v>29600</v>
      </c>
    </row>
    <row r="12" spans="1:4" x14ac:dyDescent="0.2">
      <c r="A12" s="20">
        <f t="shared" si="0"/>
        <v>11</v>
      </c>
      <c r="B12" s="21" t="s">
        <v>14</v>
      </c>
      <c r="C12" s="22">
        <v>138</v>
      </c>
      <c r="D12" s="23">
        <v>971550</v>
      </c>
    </row>
    <row r="13" spans="1:4" x14ac:dyDescent="0.2">
      <c r="A13" s="20">
        <f t="shared" si="0"/>
        <v>12</v>
      </c>
      <c r="B13" s="21" t="s">
        <v>13</v>
      </c>
      <c r="C13" s="22">
        <v>22684</v>
      </c>
      <c r="D13" s="23">
        <v>190655.9264</v>
      </c>
    </row>
    <row r="14" spans="1:4" x14ac:dyDescent="0.2">
      <c r="A14" s="20">
        <f t="shared" si="0"/>
        <v>13</v>
      </c>
      <c r="B14" s="21" t="s">
        <v>12</v>
      </c>
      <c r="C14" s="22">
        <v>6300</v>
      </c>
      <c r="D14" s="23">
        <v>175657.8</v>
      </c>
    </row>
    <row r="15" spans="1:4" x14ac:dyDescent="0.2">
      <c r="A15" s="20">
        <f t="shared" si="0"/>
        <v>14</v>
      </c>
      <c r="B15" s="21" t="s">
        <v>11</v>
      </c>
      <c r="C15" s="22">
        <v>50000</v>
      </c>
      <c r="D15" s="23">
        <v>121200</v>
      </c>
    </row>
    <row r="16" spans="1:4" x14ac:dyDescent="0.2">
      <c r="A16" s="20">
        <f t="shared" si="0"/>
        <v>15</v>
      </c>
      <c r="B16" s="21" t="s">
        <v>10</v>
      </c>
      <c r="C16" s="22">
        <v>400500</v>
      </c>
      <c r="D16" s="23">
        <v>44650</v>
      </c>
    </row>
    <row r="17" spans="1:4" x14ac:dyDescent="0.2">
      <c r="A17" s="20">
        <f t="shared" si="0"/>
        <v>16</v>
      </c>
      <c r="B17" s="21" t="s">
        <v>9</v>
      </c>
      <c r="C17" s="22">
        <v>440230</v>
      </c>
      <c r="D17" s="23">
        <v>1420914.7354839998</v>
      </c>
    </row>
    <row r="18" spans="1:4" x14ac:dyDescent="0.2">
      <c r="A18" s="20">
        <f t="shared" si="0"/>
        <v>17</v>
      </c>
      <c r="B18" s="21" t="s">
        <v>8</v>
      </c>
      <c r="C18" s="22">
        <v>45</v>
      </c>
      <c r="D18" s="23">
        <v>37675</v>
      </c>
    </row>
    <row r="19" spans="1:4" x14ac:dyDescent="0.2">
      <c r="A19" s="20">
        <f t="shared" si="0"/>
        <v>18</v>
      </c>
      <c r="B19" s="21" t="s">
        <v>7</v>
      </c>
      <c r="C19" s="22">
        <v>440</v>
      </c>
      <c r="D19" s="23">
        <v>3520</v>
      </c>
    </row>
    <row r="20" spans="1:4" x14ac:dyDescent="0.2">
      <c r="A20" s="20">
        <f t="shared" si="0"/>
        <v>19</v>
      </c>
      <c r="B20" s="21" t="s">
        <v>6</v>
      </c>
      <c r="C20" s="22">
        <v>77064</v>
      </c>
      <c r="D20" s="23">
        <v>1540694.6340000001</v>
      </c>
    </row>
    <row r="21" spans="1:4" x14ac:dyDescent="0.2">
      <c r="A21" s="20">
        <f t="shared" si="0"/>
        <v>20</v>
      </c>
      <c r="B21" s="21" t="s">
        <v>5</v>
      </c>
      <c r="C21" s="22">
        <v>100</v>
      </c>
      <c r="D21" s="23">
        <v>6500</v>
      </c>
    </row>
    <row r="22" spans="1:4" x14ac:dyDescent="0.2">
      <c r="A22" s="20">
        <f t="shared" si="0"/>
        <v>21</v>
      </c>
      <c r="B22" s="21" t="s">
        <v>4</v>
      </c>
      <c r="C22" s="22">
        <v>700</v>
      </c>
      <c r="D22" s="23">
        <v>5970</v>
      </c>
    </row>
    <row r="23" spans="1:4" x14ac:dyDescent="0.2">
      <c r="A23" s="20">
        <f t="shared" si="0"/>
        <v>22</v>
      </c>
      <c r="B23" s="21" t="s">
        <v>3</v>
      </c>
      <c r="C23" s="22">
        <v>300</v>
      </c>
      <c r="D23" s="23">
        <v>2400</v>
      </c>
    </row>
    <row r="24" spans="1:4" x14ac:dyDescent="0.2">
      <c r="A24" s="20">
        <f t="shared" si="0"/>
        <v>23</v>
      </c>
      <c r="B24" s="21" t="s">
        <v>2</v>
      </c>
      <c r="C24" s="22">
        <v>3400</v>
      </c>
      <c r="D24" s="23">
        <v>9860</v>
      </c>
    </row>
    <row r="25" spans="1:4" x14ac:dyDescent="0.2">
      <c r="A25" s="20">
        <f t="shared" si="0"/>
        <v>24</v>
      </c>
      <c r="B25" s="21" t="s">
        <v>1</v>
      </c>
      <c r="C25" s="22">
        <v>71500</v>
      </c>
      <c r="D25" s="23">
        <v>8570</v>
      </c>
    </row>
    <row r="26" spans="1:4" x14ac:dyDescent="0.2">
      <c r="A26" s="20">
        <f t="shared" si="0"/>
        <v>25</v>
      </c>
      <c r="B26" s="21" t="s">
        <v>0</v>
      </c>
      <c r="C26" s="22">
        <v>300</v>
      </c>
      <c r="D26" s="23">
        <v>30000</v>
      </c>
    </row>
    <row r="27" spans="1:4" x14ac:dyDescent="0.2">
      <c r="B27" s="25"/>
    </row>
    <row r="28" spans="1:4" x14ac:dyDescent="0.2">
      <c r="B28" s="28"/>
    </row>
    <row r="29" spans="1:4" x14ac:dyDescent="0.2">
      <c r="B29" s="28"/>
    </row>
    <row r="30" spans="1:4" x14ac:dyDescent="0.2">
      <c r="B30" s="25"/>
    </row>
    <row r="31" spans="1:4" x14ac:dyDescent="0.2">
      <c r="B31" s="25"/>
    </row>
    <row r="32" spans="1:4" x14ac:dyDescent="0.2">
      <c r="B32" s="25"/>
    </row>
    <row r="33" spans="2:2" x14ac:dyDescent="0.2">
      <c r="B33" s="28"/>
    </row>
    <row r="34" spans="2:2" x14ac:dyDescent="0.2">
      <c r="B34" s="25"/>
    </row>
    <row r="35" spans="2:2" x14ac:dyDescent="0.2">
      <c r="B35" s="25"/>
    </row>
    <row r="36" spans="2:2" x14ac:dyDescent="0.2">
      <c r="B36" s="25"/>
    </row>
    <row r="37" spans="2:2" x14ac:dyDescent="0.2">
      <c r="B37" s="25"/>
    </row>
    <row r="38" spans="2:2" x14ac:dyDescent="0.2">
      <c r="B38" s="28"/>
    </row>
    <row r="39" spans="2:2" x14ac:dyDescent="0.2">
      <c r="B39" s="25"/>
    </row>
    <row r="40" spans="2:2" x14ac:dyDescent="0.2">
      <c r="B40" s="25"/>
    </row>
    <row r="41" spans="2:2" x14ac:dyDescent="0.2">
      <c r="B41" s="25"/>
    </row>
    <row r="42" spans="2:2" x14ac:dyDescent="0.2">
      <c r="B42" s="25"/>
    </row>
    <row r="43" spans="2:2" x14ac:dyDescent="0.2">
      <c r="B43" s="25"/>
    </row>
    <row r="44" spans="2:2" x14ac:dyDescent="0.2">
      <c r="B44" s="28"/>
    </row>
    <row r="45" spans="2:2" x14ac:dyDescent="0.2">
      <c r="B45" s="25"/>
    </row>
    <row r="46" spans="2:2" x14ac:dyDescent="0.2">
      <c r="B46" s="25"/>
    </row>
    <row r="47" spans="2:2" x14ac:dyDescent="0.2">
      <c r="B47" s="25"/>
    </row>
    <row r="48" spans="2:2" x14ac:dyDescent="0.2">
      <c r="B48" s="25"/>
    </row>
    <row r="49" spans="2:2" x14ac:dyDescent="0.2">
      <c r="B49" s="25"/>
    </row>
    <row r="50" spans="2:2" x14ac:dyDescent="0.2">
      <c r="B50" s="25"/>
    </row>
    <row r="51" spans="2:2" x14ac:dyDescent="0.2">
      <c r="B51" s="28"/>
    </row>
    <row r="52" spans="2:2" x14ac:dyDescent="0.2">
      <c r="B52" s="25"/>
    </row>
    <row r="53" spans="2:2" x14ac:dyDescent="0.2">
      <c r="B53" s="25"/>
    </row>
    <row r="54" spans="2:2" x14ac:dyDescent="0.2">
      <c r="B54" s="25"/>
    </row>
    <row r="55" spans="2:2" x14ac:dyDescent="0.2">
      <c r="B55" s="25"/>
    </row>
    <row r="56" spans="2:2" x14ac:dyDescent="0.2">
      <c r="B56" s="25"/>
    </row>
    <row r="57" spans="2:2" x14ac:dyDescent="0.2">
      <c r="B57" s="25"/>
    </row>
    <row r="58" spans="2:2" x14ac:dyDescent="0.2">
      <c r="B58" s="25"/>
    </row>
    <row r="59" spans="2:2" x14ac:dyDescent="0.2">
      <c r="B59" s="28"/>
    </row>
    <row r="60" spans="2:2" x14ac:dyDescent="0.2">
      <c r="B60" s="25"/>
    </row>
    <row r="61" spans="2:2" x14ac:dyDescent="0.2">
      <c r="B61" s="28"/>
    </row>
    <row r="62" spans="2:2" x14ac:dyDescent="0.2">
      <c r="B62" s="28"/>
    </row>
    <row r="63" spans="2:2" x14ac:dyDescent="0.2">
      <c r="B63" s="25"/>
    </row>
    <row r="64" spans="2:2" x14ac:dyDescent="0.2">
      <c r="B64" s="28"/>
    </row>
    <row r="65" spans="2:2" x14ac:dyDescent="0.2">
      <c r="B65" s="25"/>
    </row>
    <row r="66" spans="2:2" x14ac:dyDescent="0.2">
      <c r="B66" s="28"/>
    </row>
    <row r="67" spans="2:2" x14ac:dyDescent="0.2">
      <c r="B67" s="25"/>
    </row>
    <row r="68" spans="2:2" x14ac:dyDescent="0.2">
      <c r="B68" s="28"/>
    </row>
    <row r="69" spans="2:2" x14ac:dyDescent="0.2">
      <c r="B69" s="25"/>
    </row>
    <row r="70" spans="2:2" x14ac:dyDescent="0.2">
      <c r="B70" s="28"/>
    </row>
    <row r="71" spans="2:2" x14ac:dyDescent="0.2">
      <c r="B71" s="25"/>
    </row>
    <row r="72" spans="2:2" x14ac:dyDescent="0.2">
      <c r="B72" s="28"/>
    </row>
    <row r="73" spans="2:2" x14ac:dyDescent="0.2">
      <c r="B73" s="25"/>
    </row>
    <row r="74" spans="2:2" x14ac:dyDescent="0.2">
      <c r="B74" s="25"/>
    </row>
    <row r="75" spans="2:2" x14ac:dyDescent="0.2">
      <c r="B75" s="25"/>
    </row>
    <row r="76" spans="2:2" x14ac:dyDescent="0.2">
      <c r="B76" s="25"/>
    </row>
    <row r="77" spans="2:2" x14ac:dyDescent="0.2">
      <c r="B77" s="25"/>
    </row>
    <row r="78" spans="2:2" x14ac:dyDescent="0.2">
      <c r="B78" s="28"/>
    </row>
    <row r="79" spans="2:2" x14ac:dyDescent="0.2">
      <c r="B79" s="25"/>
    </row>
    <row r="80" spans="2:2" x14ac:dyDescent="0.2">
      <c r="B80" s="25"/>
    </row>
    <row r="81" spans="2:2" x14ac:dyDescent="0.2">
      <c r="B81" s="25"/>
    </row>
    <row r="82" spans="2:2" x14ac:dyDescent="0.2">
      <c r="B82" s="25"/>
    </row>
    <row r="83" spans="2:2" x14ac:dyDescent="0.2">
      <c r="B83" s="25"/>
    </row>
  </sheetData>
  <autoFilter ref="A2:D26">
    <sortState ref="A3:D26">
      <sortCondition descending="1" ref="B2:B2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sqref="A1:B1"/>
    </sheetView>
  </sheetViews>
  <sheetFormatPr defaultRowHeight="12.75" x14ac:dyDescent="0.2"/>
  <cols>
    <col min="1" max="1" width="5.5703125" style="15" customWidth="1"/>
    <col min="2" max="2" width="39.140625" style="33" customWidth="1"/>
    <col min="3" max="3" width="14.85546875" style="26" customWidth="1"/>
    <col min="4" max="4" width="14.85546875" style="27" customWidth="1"/>
    <col min="5" max="16384" width="9.140625" style="15"/>
  </cols>
  <sheetData>
    <row r="1" spans="1:4" ht="48" customHeight="1" x14ac:dyDescent="0.2">
      <c r="A1" s="57" t="s">
        <v>28</v>
      </c>
      <c r="B1" s="57"/>
      <c r="C1" s="13">
        <f>C3+C4+C7+C9+C11+C12+C14+C23+C25+C26+C30+C35+C41+C48+C56+C57+C61+C63+C65+C67+C69+C71+C73+C79</f>
        <v>2389348</v>
      </c>
      <c r="D1" s="13">
        <f>D3+D4+D7+D9+D11+D12+D14+D23+D25+D26+D30+D35+D41+D48+D56+D57+D61+D63+D65+D67+D69+D71+D73+D79</f>
        <v>5092086.595884</v>
      </c>
    </row>
    <row r="2" spans="1:4" ht="25.5" x14ac:dyDescent="0.2">
      <c r="A2" s="20" t="s">
        <v>27</v>
      </c>
      <c r="B2" s="29" t="s">
        <v>21</v>
      </c>
      <c r="C2" s="17" t="s">
        <v>22</v>
      </c>
      <c r="D2" s="18" t="s">
        <v>23</v>
      </c>
    </row>
    <row r="3" spans="1:4" x14ac:dyDescent="0.2">
      <c r="A3" s="30">
        <v>1</v>
      </c>
      <c r="B3" s="31" t="s">
        <v>0</v>
      </c>
      <c r="C3" s="22">
        <v>300</v>
      </c>
      <c r="D3" s="23">
        <v>30000</v>
      </c>
    </row>
    <row r="4" spans="1:4" x14ac:dyDescent="0.2">
      <c r="A4" s="30">
        <v>2</v>
      </c>
      <c r="B4" s="31" t="s">
        <v>1</v>
      </c>
      <c r="C4" s="22">
        <v>71500</v>
      </c>
      <c r="D4" s="23">
        <v>8570</v>
      </c>
    </row>
    <row r="5" spans="1:4" x14ac:dyDescent="0.2">
      <c r="A5" s="30">
        <f>A4+1</f>
        <v>3</v>
      </c>
      <c r="B5" s="32">
        <v>0.1</v>
      </c>
      <c r="C5" s="22">
        <v>500</v>
      </c>
      <c r="D5" s="23">
        <v>50</v>
      </c>
    </row>
    <row r="6" spans="1:4" x14ac:dyDescent="0.2">
      <c r="A6" s="30">
        <f t="shared" ref="A6:A69" si="0">A5+1</f>
        <v>4</v>
      </c>
      <c r="B6" s="32">
        <v>0.12</v>
      </c>
      <c r="C6" s="22">
        <v>71000</v>
      </c>
      <c r="D6" s="23">
        <v>8520</v>
      </c>
    </row>
    <row r="7" spans="1:4" x14ac:dyDescent="0.2">
      <c r="A7" s="30">
        <f t="shared" si="0"/>
        <v>5</v>
      </c>
      <c r="B7" s="31" t="s">
        <v>2</v>
      </c>
      <c r="C7" s="22">
        <v>3400</v>
      </c>
      <c r="D7" s="23">
        <v>9860</v>
      </c>
    </row>
    <row r="8" spans="1:4" x14ac:dyDescent="0.2">
      <c r="A8" s="30">
        <f t="shared" si="0"/>
        <v>6</v>
      </c>
      <c r="B8" s="32">
        <v>2.9</v>
      </c>
      <c r="C8" s="22">
        <v>3400</v>
      </c>
      <c r="D8" s="23">
        <v>9860</v>
      </c>
    </row>
    <row r="9" spans="1:4" x14ac:dyDescent="0.2">
      <c r="A9" s="30">
        <f t="shared" si="0"/>
        <v>7</v>
      </c>
      <c r="B9" s="31" t="s">
        <v>3</v>
      </c>
      <c r="C9" s="22">
        <v>300</v>
      </c>
      <c r="D9" s="23">
        <v>2400</v>
      </c>
    </row>
    <row r="10" spans="1:4" x14ac:dyDescent="0.2">
      <c r="A10" s="30">
        <f t="shared" si="0"/>
        <v>8</v>
      </c>
      <c r="B10" s="32">
        <v>8</v>
      </c>
      <c r="C10" s="22">
        <v>300</v>
      </c>
      <c r="D10" s="23">
        <v>2400</v>
      </c>
    </row>
    <row r="11" spans="1:4" x14ac:dyDescent="0.2">
      <c r="A11" s="30">
        <f t="shared" si="0"/>
        <v>9</v>
      </c>
      <c r="B11" s="31" t="s">
        <v>4</v>
      </c>
      <c r="C11" s="22">
        <v>700</v>
      </c>
      <c r="D11" s="23">
        <v>5970</v>
      </c>
    </row>
    <row r="12" spans="1:4" x14ac:dyDescent="0.2">
      <c r="A12" s="30">
        <f t="shared" si="0"/>
        <v>10</v>
      </c>
      <c r="B12" s="31" t="s">
        <v>5</v>
      </c>
      <c r="C12" s="22">
        <v>100</v>
      </c>
      <c r="D12" s="23">
        <v>6500</v>
      </c>
    </row>
    <row r="13" spans="1:4" x14ac:dyDescent="0.2">
      <c r="A13" s="30">
        <f t="shared" si="0"/>
        <v>11</v>
      </c>
      <c r="B13" s="32">
        <v>65</v>
      </c>
      <c r="C13" s="22">
        <v>100</v>
      </c>
      <c r="D13" s="23">
        <v>6500</v>
      </c>
    </row>
    <row r="14" spans="1:4" x14ac:dyDescent="0.2">
      <c r="A14" s="30">
        <f t="shared" si="0"/>
        <v>12</v>
      </c>
      <c r="B14" s="31" t="s">
        <v>6</v>
      </c>
      <c r="C14" s="22">
        <v>77064</v>
      </c>
      <c r="D14" s="23">
        <v>1540694.6340000001</v>
      </c>
    </row>
    <row r="15" spans="1:4" x14ac:dyDescent="0.2">
      <c r="A15" s="30">
        <f t="shared" si="0"/>
        <v>13</v>
      </c>
      <c r="B15" s="32">
        <v>13.42014</v>
      </c>
      <c r="C15" s="22">
        <v>20100</v>
      </c>
      <c r="D15" s="23">
        <v>269744.81400000001</v>
      </c>
    </row>
    <row r="16" spans="1:4" x14ac:dyDescent="0.2">
      <c r="A16" s="30">
        <f t="shared" si="0"/>
        <v>14</v>
      </c>
      <c r="B16" s="32">
        <v>16</v>
      </c>
      <c r="C16" s="22">
        <v>358</v>
      </c>
      <c r="D16" s="23">
        <v>5728</v>
      </c>
    </row>
    <row r="17" spans="1:4" x14ac:dyDescent="0.2">
      <c r="A17" s="30">
        <f t="shared" si="0"/>
        <v>15</v>
      </c>
      <c r="B17" s="32">
        <v>17.156727999999998</v>
      </c>
      <c r="C17" s="22">
        <v>2500</v>
      </c>
      <c r="D17" s="23">
        <v>42891.819999999992</v>
      </c>
    </row>
    <row r="18" spans="1:4" x14ac:dyDescent="0.2">
      <c r="A18" s="30">
        <f t="shared" si="0"/>
        <v>16</v>
      </c>
      <c r="B18" s="32">
        <v>22</v>
      </c>
      <c r="C18" s="22">
        <v>37</v>
      </c>
      <c r="D18" s="23">
        <v>814</v>
      </c>
    </row>
    <row r="19" spans="1:4" x14ac:dyDescent="0.2">
      <c r="A19" s="30">
        <f t="shared" si="0"/>
        <v>17</v>
      </c>
      <c r="B19" s="32">
        <v>22.077000000000002</v>
      </c>
      <c r="C19" s="22">
        <v>50000</v>
      </c>
      <c r="D19" s="23">
        <v>1103850</v>
      </c>
    </row>
    <row r="20" spans="1:4" x14ac:dyDescent="0.2">
      <c r="A20" s="30">
        <f t="shared" si="0"/>
        <v>18</v>
      </c>
      <c r="B20" s="32">
        <v>23</v>
      </c>
      <c r="C20" s="22">
        <v>45</v>
      </c>
      <c r="D20" s="23">
        <v>1035</v>
      </c>
    </row>
    <row r="21" spans="1:4" x14ac:dyDescent="0.2">
      <c r="A21" s="30">
        <f t="shared" si="0"/>
        <v>19</v>
      </c>
      <c r="B21" s="32">
        <v>24</v>
      </c>
      <c r="C21" s="22">
        <v>13</v>
      </c>
      <c r="D21" s="23">
        <v>312</v>
      </c>
    </row>
    <row r="22" spans="1:4" x14ac:dyDescent="0.2">
      <c r="A22" s="30">
        <f t="shared" si="0"/>
        <v>20</v>
      </c>
      <c r="B22" s="32">
        <v>29</v>
      </c>
      <c r="C22" s="22">
        <v>4011</v>
      </c>
      <c r="D22" s="23">
        <v>116319</v>
      </c>
    </row>
    <row r="23" spans="1:4" x14ac:dyDescent="0.2">
      <c r="A23" s="30">
        <f t="shared" si="0"/>
        <v>21</v>
      </c>
      <c r="B23" s="31" t="s">
        <v>7</v>
      </c>
      <c r="C23" s="22">
        <v>440</v>
      </c>
      <c r="D23" s="23">
        <v>3520</v>
      </c>
    </row>
    <row r="24" spans="1:4" x14ac:dyDescent="0.2">
      <c r="A24" s="30">
        <f t="shared" si="0"/>
        <v>22</v>
      </c>
      <c r="B24" s="32">
        <v>8</v>
      </c>
      <c r="C24" s="22">
        <v>440</v>
      </c>
      <c r="D24" s="23">
        <v>3520</v>
      </c>
    </row>
    <row r="25" spans="1:4" x14ac:dyDescent="0.2">
      <c r="A25" s="30">
        <f t="shared" si="0"/>
        <v>23</v>
      </c>
      <c r="B25" s="31" t="s">
        <v>8</v>
      </c>
      <c r="C25" s="22">
        <v>45</v>
      </c>
      <c r="D25" s="23">
        <v>37675</v>
      </c>
    </row>
    <row r="26" spans="1:4" x14ac:dyDescent="0.2">
      <c r="A26" s="30">
        <f t="shared" si="0"/>
        <v>24</v>
      </c>
      <c r="B26" s="31" t="s">
        <v>9</v>
      </c>
      <c r="C26" s="22">
        <v>440230</v>
      </c>
      <c r="D26" s="23">
        <v>1420914.7354839998</v>
      </c>
    </row>
    <row r="27" spans="1:4" x14ac:dyDescent="0.2">
      <c r="A27" s="30">
        <f t="shared" si="0"/>
        <v>25</v>
      </c>
      <c r="B27" s="32">
        <v>0.1</v>
      </c>
      <c r="C27" s="22">
        <v>100000</v>
      </c>
      <c r="D27" s="23">
        <v>10000</v>
      </c>
    </row>
    <row r="28" spans="1:4" x14ac:dyDescent="0.2">
      <c r="A28" s="30">
        <f t="shared" si="0"/>
        <v>26</v>
      </c>
      <c r="B28" s="32">
        <v>3.4787108</v>
      </c>
      <c r="C28" s="22">
        <v>40230</v>
      </c>
      <c r="D28" s="23">
        <v>139948.53548399999</v>
      </c>
    </row>
    <row r="29" spans="1:4" x14ac:dyDescent="0.2">
      <c r="A29" s="30">
        <f t="shared" si="0"/>
        <v>27</v>
      </c>
      <c r="B29" s="32">
        <v>4.2365539999999999</v>
      </c>
      <c r="C29" s="22">
        <v>300000</v>
      </c>
      <c r="D29" s="23">
        <v>1270966.2</v>
      </c>
    </row>
    <row r="30" spans="1:4" x14ac:dyDescent="0.2">
      <c r="A30" s="30">
        <f t="shared" si="0"/>
        <v>28</v>
      </c>
      <c r="B30" s="31" t="s">
        <v>10</v>
      </c>
      <c r="C30" s="22">
        <v>400500</v>
      </c>
      <c r="D30" s="23">
        <v>44650</v>
      </c>
    </row>
    <row r="31" spans="1:4" x14ac:dyDescent="0.2">
      <c r="A31" s="30">
        <f t="shared" si="0"/>
        <v>29</v>
      </c>
      <c r="B31" s="32">
        <v>0.06</v>
      </c>
      <c r="C31" s="22">
        <v>50000</v>
      </c>
      <c r="D31" s="23">
        <v>3000</v>
      </c>
    </row>
    <row r="32" spans="1:4" x14ac:dyDescent="0.2">
      <c r="A32" s="30">
        <f t="shared" si="0"/>
        <v>30</v>
      </c>
      <c r="B32" s="32">
        <v>8.5000000000000006E-2</v>
      </c>
      <c r="C32" s="22">
        <v>100000</v>
      </c>
      <c r="D32" s="23">
        <v>8500</v>
      </c>
    </row>
    <row r="33" spans="1:4" x14ac:dyDescent="0.2">
      <c r="A33" s="30">
        <f t="shared" si="0"/>
        <v>31</v>
      </c>
      <c r="B33" s="32">
        <v>0.09</v>
      </c>
      <c r="C33" s="22">
        <v>200000</v>
      </c>
      <c r="D33" s="23">
        <v>18000</v>
      </c>
    </row>
    <row r="34" spans="1:4" x14ac:dyDescent="0.2">
      <c r="A34" s="30">
        <f t="shared" si="0"/>
        <v>32</v>
      </c>
      <c r="B34" s="32">
        <v>0.3</v>
      </c>
      <c r="C34" s="22">
        <v>50500</v>
      </c>
      <c r="D34" s="23">
        <v>15150</v>
      </c>
    </row>
    <row r="35" spans="1:4" x14ac:dyDescent="0.2">
      <c r="A35" s="30">
        <f t="shared" si="0"/>
        <v>33</v>
      </c>
      <c r="B35" s="31" t="s">
        <v>11</v>
      </c>
      <c r="C35" s="22">
        <v>50000</v>
      </c>
      <c r="D35" s="23">
        <v>121200</v>
      </c>
    </row>
    <row r="36" spans="1:4" x14ac:dyDescent="0.2">
      <c r="A36" s="30">
        <f t="shared" si="0"/>
        <v>34</v>
      </c>
      <c r="B36" s="32">
        <v>1.9</v>
      </c>
      <c r="C36" s="22">
        <v>25000</v>
      </c>
      <c r="D36" s="23">
        <v>47500</v>
      </c>
    </row>
    <row r="37" spans="1:4" x14ac:dyDescent="0.2">
      <c r="A37" s="30">
        <f t="shared" si="0"/>
        <v>35</v>
      </c>
      <c r="B37" s="32">
        <v>2.1</v>
      </c>
      <c r="C37" s="22">
        <v>5000</v>
      </c>
      <c r="D37" s="23">
        <v>10500</v>
      </c>
    </row>
    <row r="38" spans="1:4" x14ac:dyDescent="0.2">
      <c r="A38" s="30">
        <f t="shared" si="0"/>
        <v>36</v>
      </c>
      <c r="B38" s="32">
        <v>2.6</v>
      </c>
      <c r="C38" s="22">
        <v>12000</v>
      </c>
      <c r="D38" s="23">
        <v>31200</v>
      </c>
    </row>
    <row r="39" spans="1:4" x14ac:dyDescent="0.2">
      <c r="A39" s="30">
        <f t="shared" si="0"/>
        <v>37</v>
      </c>
      <c r="B39" s="32">
        <v>2.9</v>
      </c>
      <c r="C39" s="22">
        <v>4000</v>
      </c>
      <c r="D39" s="23">
        <v>11600</v>
      </c>
    </row>
    <row r="40" spans="1:4" x14ac:dyDescent="0.2">
      <c r="A40" s="30">
        <f t="shared" si="0"/>
        <v>38</v>
      </c>
      <c r="B40" s="32">
        <v>5.0999999999999996</v>
      </c>
      <c r="C40" s="22">
        <v>4000</v>
      </c>
      <c r="D40" s="23">
        <v>20400</v>
      </c>
    </row>
    <row r="41" spans="1:4" x14ac:dyDescent="0.2">
      <c r="A41" s="30">
        <f t="shared" si="0"/>
        <v>39</v>
      </c>
      <c r="B41" s="31" t="s">
        <v>12</v>
      </c>
      <c r="C41" s="22">
        <v>6300</v>
      </c>
      <c r="D41" s="23">
        <v>175657.8</v>
      </c>
    </row>
    <row r="42" spans="1:4" x14ac:dyDescent="0.2">
      <c r="A42" s="30">
        <f t="shared" si="0"/>
        <v>40</v>
      </c>
      <c r="B42" s="32">
        <v>14.95</v>
      </c>
      <c r="C42" s="22">
        <v>156</v>
      </c>
      <c r="D42" s="23">
        <v>2332.1999999999998</v>
      </c>
    </row>
    <row r="43" spans="1:4" x14ac:dyDescent="0.2">
      <c r="A43" s="30">
        <f t="shared" si="0"/>
        <v>41</v>
      </c>
      <c r="B43" s="32">
        <v>19.899999999999999</v>
      </c>
      <c r="C43" s="22">
        <v>544</v>
      </c>
      <c r="D43" s="23">
        <v>10825.6</v>
      </c>
    </row>
    <row r="44" spans="1:4" x14ac:dyDescent="0.2">
      <c r="A44" s="30">
        <f t="shared" si="0"/>
        <v>42</v>
      </c>
      <c r="B44" s="32">
        <v>25</v>
      </c>
      <c r="C44" s="22">
        <v>200</v>
      </c>
      <c r="D44" s="23">
        <v>5000</v>
      </c>
    </row>
    <row r="45" spans="1:4" x14ac:dyDescent="0.2">
      <c r="A45" s="30">
        <f t="shared" si="0"/>
        <v>43</v>
      </c>
      <c r="B45" s="32">
        <v>29</v>
      </c>
      <c r="C45" s="22">
        <v>5000</v>
      </c>
      <c r="D45" s="23">
        <v>145000</v>
      </c>
    </row>
    <row r="46" spans="1:4" x14ac:dyDescent="0.2">
      <c r="A46" s="30">
        <f t="shared" si="0"/>
        <v>44</v>
      </c>
      <c r="B46" s="32">
        <v>30</v>
      </c>
      <c r="C46" s="22">
        <v>300</v>
      </c>
      <c r="D46" s="23">
        <v>9000</v>
      </c>
    </row>
    <row r="47" spans="1:4" x14ac:dyDescent="0.2">
      <c r="A47" s="30">
        <f t="shared" si="0"/>
        <v>45</v>
      </c>
      <c r="B47" s="32">
        <v>35</v>
      </c>
      <c r="C47" s="22">
        <v>100</v>
      </c>
      <c r="D47" s="23">
        <v>3500</v>
      </c>
    </row>
    <row r="48" spans="1:4" x14ac:dyDescent="0.2">
      <c r="A48" s="30">
        <f t="shared" si="0"/>
        <v>46</v>
      </c>
      <c r="B48" s="31" t="s">
        <v>13</v>
      </c>
      <c r="C48" s="22">
        <v>22684</v>
      </c>
      <c r="D48" s="23">
        <v>190655.9264</v>
      </c>
    </row>
    <row r="49" spans="1:4" x14ac:dyDescent="0.2">
      <c r="A49" s="30">
        <f t="shared" si="0"/>
        <v>47</v>
      </c>
      <c r="B49" s="32">
        <v>5.5</v>
      </c>
      <c r="C49" s="22">
        <v>158</v>
      </c>
      <c r="D49" s="23">
        <v>869</v>
      </c>
    </row>
    <row r="50" spans="1:4" x14ac:dyDescent="0.2">
      <c r="A50" s="30">
        <f t="shared" si="0"/>
        <v>48</v>
      </c>
      <c r="B50" s="32">
        <v>7.3679199999999998</v>
      </c>
      <c r="C50" s="22">
        <v>7920</v>
      </c>
      <c r="D50" s="23">
        <v>58353.926399999997</v>
      </c>
    </row>
    <row r="51" spans="1:4" x14ac:dyDescent="0.2">
      <c r="A51" s="30">
        <f t="shared" si="0"/>
        <v>49</v>
      </c>
      <c r="B51" s="32">
        <v>7.5</v>
      </c>
      <c r="C51" s="22">
        <v>10000</v>
      </c>
      <c r="D51" s="23">
        <v>75000</v>
      </c>
    </row>
    <row r="52" spans="1:4" x14ac:dyDescent="0.2">
      <c r="A52" s="30">
        <f t="shared" si="0"/>
        <v>50</v>
      </c>
      <c r="B52" s="32">
        <v>8.5</v>
      </c>
      <c r="C52" s="22">
        <v>164</v>
      </c>
      <c r="D52" s="23">
        <v>1394</v>
      </c>
    </row>
    <row r="53" spans="1:4" x14ac:dyDescent="0.2">
      <c r="A53" s="30">
        <f t="shared" si="0"/>
        <v>51</v>
      </c>
      <c r="B53" s="32">
        <v>12</v>
      </c>
      <c r="C53" s="22">
        <v>4257</v>
      </c>
      <c r="D53" s="23">
        <v>51084</v>
      </c>
    </row>
    <row r="54" spans="1:4" x14ac:dyDescent="0.2">
      <c r="A54" s="30">
        <f t="shared" si="0"/>
        <v>52</v>
      </c>
      <c r="B54" s="32">
        <v>20</v>
      </c>
      <c r="C54" s="22">
        <v>168</v>
      </c>
      <c r="D54" s="23">
        <v>3360</v>
      </c>
    </row>
    <row r="55" spans="1:4" x14ac:dyDescent="0.2">
      <c r="A55" s="30">
        <f t="shared" si="0"/>
        <v>53</v>
      </c>
      <c r="B55" s="32">
        <v>35</v>
      </c>
      <c r="C55" s="22">
        <v>17</v>
      </c>
      <c r="D55" s="23">
        <v>595</v>
      </c>
    </row>
    <row r="56" spans="1:4" x14ac:dyDescent="0.2">
      <c r="A56" s="30">
        <f t="shared" si="0"/>
        <v>54</v>
      </c>
      <c r="B56" s="31" t="s">
        <v>14</v>
      </c>
      <c r="C56" s="22">
        <v>138</v>
      </c>
      <c r="D56" s="23">
        <v>971550</v>
      </c>
    </row>
    <row r="57" spans="1:4" x14ac:dyDescent="0.2">
      <c r="A57" s="30">
        <f t="shared" si="0"/>
        <v>55</v>
      </c>
      <c r="B57" s="31" t="s">
        <v>24</v>
      </c>
      <c r="C57" s="22">
        <v>800</v>
      </c>
      <c r="D57" s="23">
        <v>29600</v>
      </c>
    </row>
    <row r="58" spans="1:4" x14ac:dyDescent="0.2">
      <c r="A58" s="30">
        <f t="shared" si="0"/>
        <v>56</v>
      </c>
      <c r="B58" s="32">
        <v>28</v>
      </c>
      <c r="C58" s="22">
        <v>150</v>
      </c>
      <c r="D58" s="23">
        <v>4200</v>
      </c>
    </row>
    <row r="59" spans="1:4" x14ac:dyDescent="0.2">
      <c r="A59" s="30">
        <f t="shared" si="0"/>
        <v>57</v>
      </c>
      <c r="B59" s="32">
        <v>36</v>
      </c>
      <c r="C59" s="22">
        <v>150</v>
      </c>
      <c r="D59" s="23">
        <v>5400</v>
      </c>
    </row>
    <row r="60" spans="1:4" x14ac:dyDescent="0.2">
      <c r="A60" s="30">
        <f t="shared" si="0"/>
        <v>58</v>
      </c>
      <c r="B60" s="32">
        <v>40</v>
      </c>
      <c r="C60" s="22">
        <v>500</v>
      </c>
      <c r="D60" s="23">
        <v>20000</v>
      </c>
    </row>
    <row r="61" spans="1:4" x14ac:dyDescent="0.2">
      <c r="A61" s="30">
        <f t="shared" si="0"/>
        <v>59</v>
      </c>
      <c r="B61" s="31" t="s">
        <v>25</v>
      </c>
      <c r="C61" s="22">
        <v>20</v>
      </c>
      <c r="D61" s="23">
        <v>200</v>
      </c>
    </row>
    <row r="62" spans="1:4" x14ac:dyDescent="0.2">
      <c r="A62" s="30">
        <f t="shared" si="0"/>
        <v>60</v>
      </c>
      <c r="B62" s="32">
        <v>10</v>
      </c>
      <c r="C62" s="22">
        <v>20</v>
      </c>
      <c r="D62" s="23">
        <v>200</v>
      </c>
    </row>
    <row r="63" spans="1:4" x14ac:dyDescent="0.2">
      <c r="A63" s="30">
        <f t="shared" si="0"/>
        <v>61</v>
      </c>
      <c r="B63" s="31" t="s">
        <v>15</v>
      </c>
      <c r="C63" s="22">
        <v>10000</v>
      </c>
      <c r="D63" s="23">
        <v>85000</v>
      </c>
    </row>
    <row r="64" spans="1:4" x14ac:dyDescent="0.2">
      <c r="A64" s="30">
        <f t="shared" si="0"/>
        <v>62</v>
      </c>
      <c r="B64" s="32">
        <v>8.5</v>
      </c>
      <c r="C64" s="22">
        <v>10000</v>
      </c>
      <c r="D64" s="23">
        <v>85000</v>
      </c>
    </row>
    <row r="65" spans="1:4" x14ac:dyDescent="0.2">
      <c r="A65" s="30">
        <f t="shared" si="0"/>
        <v>63</v>
      </c>
      <c r="B65" s="31" t="s">
        <v>16</v>
      </c>
      <c r="C65" s="22">
        <v>800</v>
      </c>
      <c r="D65" s="23">
        <v>2800</v>
      </c>
    </row>
    <row r="66" spans="1:4" x14ac:dyDescent="0.2">
      <c r="A66" s="30">
        <f t="shared" si="0"/>
        <v>64</v>
      </c>
      <c r="B66" s="32">
        <v>3.5</v>
      </c>
      <c r="C66" s="22">
        <v>800</v>
      </c>
      <c r="D66" s="23">
        <v>2800</v>
      </c>
    </row>
    <row r="67" spans="1:4" x14ac:dyDescent="0.2">
      <c r="A67" s="30">
        <f t="shared" si="0"/>
        <v>65</v>
      </c>
      <c r="B67" s="31" t="s">
        <v>26</v>
      </c>
      <c r="C67" s="22">
        <v>5</v>
      </c>
      <c r="D67" s="23">
        <v>250</v>
      </c>
    </row>
    <row r="68" spans="1:4" x14ac:dyDescent="0.2">
      <c r="A68" s="30">
        <f t="shared" si="0"/>
        <v>66</v>
      </c>
      <c r="B68" s="32">
        <v>50</v>
      </c>
      <c r="C68" s="22">
        <v>5</v>
      </c>
      <c r="D68" s="23">
        <v>250</v>
      </c>
    </row>
    <row r="69" spans="1:4" x14ac:dyDescent="0.2">
      <c r="A69" s="30">
        <f t="shared" si="0"/>
        <v>67</v>
      </c>
      <c r="B69" s="32" t="s">
        <v>17</v>
      </c>
      <c r="C69" s="22">
        <v>71500</v>
      </c>
      <c r="D69" s="23">
        <v>7865</v>
      </c>
    </row>
    <row r="70" spans="1:4" x14ac:dyDescent="0.2">
      <c r="A70" s="30">
        <f t="shared" ref="A70:A84" si="1">A69+1</f>
        <v>68</v>
      </c>
      <c r="B70" s="32">
        <v>0.11</v>
      </c>
      <c r="C70" s="22">
        <v>71500</v>
      </c>
      <c r="D70" s="23">
        <v>7865</v>
      </c>
    </row>
    <row r="71" spans="1:4" x14ac:dyDescent="0.2">
      <c r="A71" s="30">
        <f t="shared" si="1"/>
        <v>69</v>
      </c>
      <c r="B71" s="31" t="s">
        <v>18</v>
      </c>
      <c r="C71" s="22">
        <v>22</v>
      </c>
      <c r="D71" s="23">
        <v>1980</v>
      </c>
    </row>
    <row r="72" spans="1:4" x14ac:dyDescent="0.2">
      <c r="A72" s="30">
        <f t="shared" si="1"/>
        <v>70</v>
      </c>
      <c r="B72" s="32">
        <v>90</v>
      </c>
      <c r="C72" s="22">
        <v>22</v>
      </c>
      <c r="D72" s="23">
        <v>1980</v>
      </c>
    </row>
    <row r="73" spans="1:4" x14ac:dyDescent="0.2">
      <c r="A73" s="30">
        <f t="shared" si="1"/>
        <v>71</v>
      </c>
      <c r="B73" s="31" t="s">
        <v>19</v>
      </c>
      <c r="C73" s="22">
        <v>52000</v>
      </c>
      <c r="D73" s="23">
        <v>123650</v>
      </c>
    </row>
    <row r="74" spans="1:4" x14ac:dyDescent="0.2">
      <c r="A74" s="30">
        <f t="shared" si="1"/>
        <v>72</v>
      </c>
      <c r="B74" s="32">
        <v>1.5</v>
      </c>
      <c r="C74" s="22">
        <v>500</v>
      </c>
      <c r="D74" s="23">
        <v>750</v>
      </c>
    </row>
    <row r="75" spans="1:4" x14ac:dyDescent="0.2">
      <c r="A75" s="30">
        <f t="shared" si="1"/>
        <v>73</v>
      </c>
      <c r="B75" s="32">
        <v>1.9</v>
      </c>
      <c r="C75" s="22">
        <v>5000</v>
      </c>
      <c r="D75" s="23">
        <v>9500</v>
      </c>
    </row>
    <row r="76" spans="1:4" x14ac:dyDescent="0.2">
      <c r="A76" s="30">
        <f t="shared" si="1"/>
        <v>74</v>
      </c>
      <c r="B76" s="32">
        <v>2</v>
      </c>
      <c r="C76" s="22">
        <v>5000</v>
      </c>
      <c r="D76" s="23">
        <v>10000</v>
      </c>
    </row>
    <row r="77" spans="1:4" x14ac:dyDescent="0.2">
      <c r="A77" s="30">
        <f t="shared" si="1"/>
        <v>75</v>
      </c>
      <c r="B77" s="32">
        <v>2.36</v>
      </c>
      <c r="C77" s="22">
        <v>40000</v>
      </c>
      <c r="D77" s="23">
        <v>94400</v>
      </c>
    </row>
    <row r="78" spans="1:4" x14ac:dyDescent="0.2">
      <c r="A78" s="30">
        <f t="shared" si="1"/>
        <v>76</v>
      </c>
      <c r="B78" s="32">
        <v>6</v>
      </c>
      <c r="C78" s="22">
        <v>1500</v>
      </c>
      <c r="D78" s="23">
        <v>9000</v>
      </c>
    </row>
    <row r="79" spans="1:4" x14ac:dyDescent="0.2">
      <c r="A79" s="30">
        <f t="shared" si="1"/>
        <v>77</v>
      </c>
      <c r="B79" s="31" t="s">
        <v>20</v>
      </c>
      <c r="C79" s="22">
        <v>1180500</v>
      </c>
      <c r="D79" s="23">
        <v>270923.5</v>
      </c>
    </row>
    <row r="80" spans="1:4" x14ac:dyDescent="0.2">
      <c r="A80" s="30">
        <f t="shared" si="1"/>
        <v>78</v>
      </c>
      <c r="B80" s="32">
        <v>0.17699999999999999</v>
      </c>
      <c r="C80" s="22">
        <v>355500</v>
      </c>
      <c r="D80" s="23">
        <v>62923.5</v>
      </c>
    </row>
    <row r="81" spans="1:4" x14ac:dyDescent="0.2">
      <c r="A81" s="30">
        <f t="shared" si="1"/>
        <v>79</v>
      </c>
      <c r="B81" s="32">
        <v>0.18</v>
      </c>
      <c r="C81" s="22">
        <v>25000</v>
      </c>
      <c r="D81" s="23">
        <v>4500</v>
      </c>
    </row>
    <row r="82" spans="1:4" x14ac:dyDescent="0.2">
      <c r="A82" s="30">
        <f t="shared" si="1"/>
        <v>80</v>
      </c>
      <c r="B82" s="32">
        <v>0.19</v>
      </c>
      <c r="C82" s="22">
        <v>150000</v>
      </c>
      <c r="D82" s="23">
        <v>28500</v>
      </c>
    </row>
    <row r="83" spans="1:4" x14ac:dyDescent="0.2">
      <c r="A83" s="30">
        <f t="shared" si="1"/>
        <v>81</v>
      </c>
      <c r="B83" s="32">
        <v>0.25</v>
      </c>
      <c r="C83" s="22">
        <v>400000</v>
      </c>
      <c r="D83" s="23">
        <v>100000</v>
      </c>
    </row>
    <row r="84" spans="1:4" x14ac:dyDescent="0.2">
      <c r="A84" s="30">
        <f t="shared" si="1"/>
        <v>82</v>
      </c>
      <c r="B84" s="32">
        <v>0.3</v>
      </c>
      <c r="C84" s="22">
        <v>250000</v>
      </c>
      <c r="D84" s="23">
        <v>75000</v>
      </c>
    </row>
  </sheetData>
  <autoFilter ref="A2:D84"/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P3" sqref="P3"/>
    </sheetView>
  </sheetViews>
  <sheetFormatPr defaultRowHeight="12.75" x14ac:dyDescent="0.2"/>
  <cols>
    <col min="1" max="1" width="20.42578125" style="10" customWidth="1"/>
    <col min="2" max="2" width="9.140625" style="34"/>
    <col min="3" max="14" width="9.140625" style="36"/>
    <col min="15" max="15" width="16.85546875" style="36" bestFit="1" customWidth="1"/>
    <col min="16" max="16384" width="9.140625" style="36"/>
  </cols>
  <sheetData>
    <row r="1" spans="1:19" x14ac:dyDescent="0.2">
      <c r="A1" s="58" t="s">
        <v>84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23.25" customHeight="1" x14ac:dyDescent="0.2">
      <c r="C2" s="35">
        <f t="shared" ref="C2:S2" si="0">SUBTOTAL(9,C4:C23)</f>
        <v>88270</v>
      </c>
      <c r="D2" s="35">
        <f t="shared" si="0"/>
        <v>148004</v>
      </c>
      <c r="E2" s="35">
        <f t="shared" si="0"/>
        <v>114130</v>
      </c>
      <c r="F2" s="35">
        <f t="shared" si="0"/>
        <v>320</v>
      </c>
      <c r="G2" s="35">
        <f t="shared" si="0"/>
        <v>33090</v>
      </c>
      <c r="H2" s="35">
        <f t="shared" si="0"/>
        <v>41000</v>
      </c>
      <c r="I2" s="35">
        <f t="shared" si="0"/>
        <v>120</v>
      </c>
      <c r="J2" s="35">
        <f t="shared" si="0"/>
        <v>21000</v>
      </c>
      <c r="K2" s="35">
        <f t="shared" si="0"/>
        <v>4930</v>
      </c>
      <c r="L2" s="35">
        <f t="shared" si="0"/>
        <v>0</v>
      </c>
      <c r="M2" s="35">
        <f t="shared" si="0"/>
        <v>500</v>
      </c>
      <c r="N2" s="35">
        <f t="shared" si="0"/>
        <v>250</v>
      </c>
      <c r="O2" s="35">
        <f t="shared" si="0"/>
        <v>4326</v>
      </c>
      <c r="P2" s="35">
        <f t="shared" si="0"/>
        <v>0</v>
      </c>
      <c r="Q2" s="35">
        <f t="shared" si="0"/>
        <v>2265</v>
      </c>
      <c r="R2" s="35">
        <f t="shared" si="0"/>
        <v>458205</v>
      </c>
      <c r="S2" s="35">
        <f t="shared" si="0"/>
        <v>1023360</v>
      </c>
    </row>
    <row r="3" spans="1:19" ht="172.5" customHeight="1" x14ac:dyDescent="0.2">
      <c r="A3" s="6" t="s">
        <v>21</v>
      </c>
      <c r="B3" s="1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 t="s">
        <v>41</v>
      </c>
      <c r="J3" s="3" t="s">
        <v>42</v>
      </c>
      <c r="K3" s="3" t="s">
        <v>43</v>
      </c>
      <c r="L3" s="4" t="s">
        <v>44</v>
      </c>
      <c r="M3" s="3" t="s">
        <v>45</v>
      </c>
      <c r="N3" s="3" t="s">
        <v>46</v>
      </c>
      <c r="O3" s="3" t="s">
        <v>47</v>
      </c>
      <c r="P3" s="5" t="s">
        <v>48</v>
      </c>
      <c r="Q3" s="3" t="s">
        <v>49</v>
      </c>
      <c r="R3" s="5" t="s">
        <v>50</v>
      </c>
      <c r="S3" s="5" t="s">
        <v>51</v>
      </c>
    </row>
    <row r="4" spans="1:19" ht="40.5" customHeight="1" thickBot="1" x14ac:dyDescent="0.25">
      <c r="A4" s="7" t="s">
        <v>32</v>
      </c>
      <c r="B4" s="37">
        <v>22684</v>
      </c>
      <c r="C4" s="38">
        <v>60</v>
      </c>
      <c r="D4" s="38">
        <v>86</v>
      </c>
      <c r="E4" s="38">
        <v>50</v>
      </c>
      <c r="F4" s="38">
        <v>20</v>
      </c>
      <c r="G4" s="38">
        <v>40</v>
      </c>
      <c r="H4" s="38"/>
      <c r="I4" s="38"/>
      <c r="J4" s="38"/>
      <c r="K4" s="38">
        <v>60</v>
      </c>
      <c r="L4" s="38"/>
      <c r="M4" s="38"/>
      <c r="N4" s="38"/>
      <c r="O4" s="38">
        <v>100</v>
      </c>
      <c r="P4" s="38"/>
      <c r="Q4" s="38">
        <v>50</v>
      </c>
      <c r="R4" s="38">
        <f t="shared" ref="R4:R12" si="1">SUM(C4:Q4)</f>
        <v>466</v>
      </c>
      <c r="S4" s="39">
        <f t="shared" ref="S4:S23" si="2">B4-R4</f>
        <v>22218</v>
      </c>
    </row>
    <row r="5" spans="1:19" ht="13.5" thickBot="1" x14ac:dyDescent="0.25">
      <c r="A5" s="8" t="s">
        <v>6</v>
      </c>
      <c r="B5" s="40">
        <v>23064</v>
      </c>
      <c r="C5" s="38">
        <v>60</v>
      </c>
      <c r="D5" s="38">
        <v>184</v>
      </c>
      <c r="E5" s="38">
        <v>50</v>
      </c>
      <c r="F5" s="38">
        <v>150</v>
      </c>
      <c r="G5" s="38"/>
      <c r="H5" s="38"/>
      <c r="I5" s="38">
        <v>20</v>
      </c>
      <c r="J5" s="38"/>
      <c r="K5" s="38"/>
      <c r="L5" s="38"/>
      <c r="M5" s="38"/>
      <c r="N5" s="38"/>
      <c r="O5" s="38"/>
      <c r="P5" s="38"/>
      <c r="Q5" s="38"/>
      <c r="R5" s="38">
        <f t="shared" si="1"/>
        <v>464</v>
      </c>
      <c r="S5" s="39">
        <f t="shared" si="2"/>
        <v>22600</v>
      </c>
    </row>
    <row r="6" spans="1:19" x14ac:dyDescent="0.2">
      <c r="A6" s="8" t="s">
        <v>11</v>
      </c>
      <c r="B6" s="40">
        <v>50000</v>
      </c>
      <c r="C6" s="38">
        <v>8000</v>
      </c>
      <c r="D6" s="38">
        <v>7984</v>
      </c>
      <c r="E6" s="38">
        <v>4000</v>
      </c>
      <c r="F6" s="38">
        <v>150</v>
      </c>
      <c r="G6" s="38">
        <v>3000</v>
      </c>
      <c r="H6" s="38">
        <v>1000</v>
      </c>
      <c r="I6" s="38">
        <v>100</v>
      </c>
      <c r="J6" s="38">
        <v>1000</v>
      </c>
      <c r="K6" s="38">
        <v>1740</v>
      </c>
      <c r="L6" s="38"/>
      <c r="M6" s="38">
        <v>500</v>
      </c>
      <c r="N6" s="38">
        <v>150</v>
      </c>
      <c r="O6" s="38">
        <v>170</v>
      </c>
      <c r="P6" s="38"/>
      <c r="Q6" s="38">
        <v>700</v>
      </c>
      <c r="R6" s="38">
        <f t="shared" si="1"/>
        <v>28494</v>
      </c>
      <c r="S6" s="39">
        <f t="shared" si="2"/>
        <v>21506</v>
      </c>
    </row>
    <row r="7" spans="1:19" x14ac:dyDescent="0.2">
      <c r="A7" s="7" t="s">
        <v>24</v>
      </c>
      <c r="B7" s="41">
        <v>800</v>
      </c>
      <c r="C7" s="38">
        <v>50</v>
      </c>
      <c r="D7" s="38">
        <v>150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f t="shared" si="1"/>
        <v>200</v>
      </c>
      <c r="S7" s="39">
        <f t="shared" si="2"/>
        <v>600</v>
      </c>
    </row>
    <row r="8" spans="1:19" x14ac:dyDescent="0.2">
      <c r="A8" s="7" t="s">
        <v>3</v>
      </c>
      <c r="B8" s="38">
        <v>456</v>
      </c>
      <c r="C8" s="38">
        <v>50</v>
      </c>
      <c r="D8" s="38">
        <v>200</v>
      </c>
      <c r="E8" s="38">
        <v>30</v>
      </c>
      <c r="F8" s="38"/>
      <c r="G8" s="38">
        <v>50</v>
      </c>
      <c r="H8" s="38"/>
      <c r="I8" s="38"/>
      <c r="J8" s="38"/>
      <c r="K8" s="38"/>
      <c r="L8" s="38"/>
      <c r="M8" s="38"/>
      <c r="N8" s="38"/>
      <c r="O8" s="38">
        <v>6</v>
      </c>
      <c r="P8" s="38"/>
      <c r="Q8" s="38">
        <v>15</v>
      </c>
      <c r="R8" s="38">
        <f t="shared" si="1"/>
        <v>351</v>
      </c>
      <c r="S8" s="39">
        <f t="shared" si="2"/>
        <v>105</v>
      </c>
    </row>
    <row r="9" spans="1:19" ht="25.5" x14ac:dyDescent="0.2">
      <c r="A9" s="2" t="s">
        <v>12</v>
      </c>
      <c r="B9" s="38">
        <v>6044</v>
      </c>
      <c r="C9" s="38">
        <v>50</v>
      </c>
      <c r="D9" s="38">
        <v>200</v>
      </c>
      <c r="E9" s="38"/>
      <c r="F9" s="38"/>
      <c r="G9" s="38"/>
      <c r="H9" s="38"/>
      <c r="I9" s="38"/>
      <c r="J9" s="38"/>
      <c r="K9" s="38">
        <v>80</v>
      </c>
      <c r="L9" s="38"/>
      <c r="M9" s="38"/>
      <c r="N9" s="38"/>
      <c r="O9" s="38"/>
      <c r="P9" s="38"/>
      <c r="Q9" s="38"/>
      <c r="R9" s="38">
        <f t="shared" si="1"/>
        <v>330</v>
      </c>
      <c r="S9" s="39">
        <f t="shared" si="2"/>
        <v>5714</v>
      </c>
    </row>
    <row r="10" spans="1:19" x14ac:dyDescent="0.2">
      <c r="A10" s="7" t="s">
        <v>20</v>
      </c>
      <c r="B10" s="38">
        <v>530500</v>
      </c>
      <c r="C10" s="38">
        <v>20000</v>
      </c>
      <c r="D10" s="38">
        <v>40000</v>
      </c>
      <c r="E10" s="38">
        <v>20000</v>
      </c>
      <c r="F10" s="38"/>
      <c r="G10" s="38"/>
      <c r="H10" s="38">
        <v>20000</v>
      </c>
      <c r="I10" s="38"/>
      <c r="J10" s="38"/>
      <c r="K10" s="38">
        <v>1500</v>
      </c>
      <c r="L10" s="38"/>
      <c r="M10" s="38"/>
      <c r="N10" s="38">
        <v>100</v>
      </c>
      <c r="O10" s="38">
        <v>450</v>
      </c>
      <c r="P10" s="38"/>
      <c r="Q10" s="38">
        <v>1000</v>
      </c>
      <c r="R10" s="38">
        <f t="shared" si="1"/>
        <v>103050</v>
      </c>
      <c r="S10" s="39">
        <f t="shared" si="2"/>
        <v>427450</v>
      </c>
    </row>
    <row r="11" spans="1:19" x14ac:dyDescent="0.2">
      <c r="A11" s="7" t="s">
        <v>10</v>
      </c>
      <c r="B11" s="38">
        <v>400500</v>
      </c>
      <c r="C11" s="38">
        <v>60000</v>
      </c>
      <c r="D11" s="38"/>
      <c r="E11" s="38">
        <v>90000</v>
      </c>
      <c r="F11" s="38"/>
      <c r="G11" s="38">
        <v>30000</v>
      </c>
      <c r="H11" s="38">
        <v>20000</v>
      </c>
      <c r="I11" s="38"/>
      <c r="J11" s="38">
        <v>20000</v>
      </c>
      <c r="K11" s="38">
        <v>1550</v>
      </c>
      <c r="L11" s="38"/>
      <c r="M11" s="38"/>
      <c r="N11" s="38"/>
      <c r="O11" s="38">
        <v>3300</v>
      </c>
      <c r="P11" s="38"/>
      <c r="Q11" s="38"/>
      <c r="R11" s="38">
        <f>SUM(C11:Q11)</f>
        <v>224850</v>
      </c>
      <c r="S11" s="39">
        <f t="shared" si="2"/>
        <v>175650</v>
      </c>
    </row>
    <row r="12" spans="1:19" x14ac:dyDescent="0.2">
      <c r="A12" s="7" t="s">
        <v>9</v>
      </c>
      <c r="B12" s="38">
        <v>440230</v>
      </c>
      <c r="C12" s="38"/>
      <c r="D12" s="38">
        <v>99200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>
        <v>100</v>
      </c>
      <c r="P12" s="38"/>
      <c r="Q12" s="38">
        <v>500</v>
      </c>
      <c r="R12" s="38">
        <f t="shared" si="1"/>
        <v>99800</v>
      </c>
      <c r="S12" s="39">
        <f t="shared" si="2"/>
        <v>340430</v>
      </c>
    </row>
    <row r="13" spans="1:19" x14ac:dyDescent="0.2">
      <c r="A13" s="9" t="s">
        <v>1</v>
      </c>
      <c r="B13" s="42">
        <v>3900</v>
      </c>
      <c r="C13" s="39"/>
      <c r="D13" s="39"/>
      <c r="E13" s="39"/>
      <c r="F13" s="39"/>
      <c r="G13" s="39"/>
      <c r="H13" s="39"/>
      <c r="I13" s="39"/>
      <c r="J13" s="39"/>
      <c r="K13" s="38"/>
      <c r="L13" s="38"/>
      <c r="M13" s="38"/>
      <c r="N13" s="38"/>
      <c r="O13" s="38">
        <v>200</v>
      </c>
      <c r="P13" s="38"/>
      <c r="Q13" s="38"/>
      <c r="R13" s="39">
        <f t="shared" ref="R13:R18" si="3">SUM(C13:Q13)</f>
        <v>200</v>
      </c>
      <c r="S13" s="39">
        <f t="shared" si="2"/>
        <v>3700</v>
      </c>
    </row>
    <row r="14" spans="1:19" x14ac:dyDescent="0.2">
      <c r="A14" s="9" t="s">
        <v>5</v>
      </c>
      <c r="B14" s="42">
        <v>100</v>
      </c>
      <c r="C14" s="39"/>
      <c r="D14" s="39"/>
      <c r="E14" s="39"/>
      <c r="F14" s="39"/>
      <c r="G14" s="39"/>
      <c r="H14" s="39"/>
      <c r="I14" s="39"/>
      <c r="J14" s="39"/>
      <c r="K14" s="38"/>
      <c r="L14" s="38"/>
      <c r="M14" s="38"/>
      <c r="N14" s="38"/>
      <c r="O14" s="38"/>
      <c r="P14" s="38"/>
      <c r="Q14" s="38"/>
      <c r="R14" s="39">
        <f t="shared" si="3"/>
        <v>0</v>
      </c>
      <c r="S14" s="39">
        <f t="shared" si="2"/>
        <v>100</v>
      </c>
    </row>
    <row r="15" spans="1:19" x14ac:dyDescent="0.2">
      <c r="A15" s="9" t="s">
        <v>52</v>
      </c>
      <c r="B15" s="42">
        <v>22</v>
      </c>
      <c r="C15" s="39"/>
      <c r="D15" s="39"/>
      <c r="E15" s="39"/>
      <c r="F15" s="39"/>
      <c r="G15" s="39"/>
      <c r="H15" s="39"/>
      <c r="I15" s="39"/>
      <c r="J15" s="39"/>
      <c r="K15" s="39"/>
      <c r="L15" s="38"/>
      <c r="M15" s="38"/>
      <c r="N15" s="38"/>
      <c r="O15" s="38"/>
      <c r="P15" s="38"/>
      <c r="Q15" s="38"/>
      <c r="R15" s="39">
        <f t="shared" si="3"/>
        <v>0</v>
      </c>
      <c r="S15" s="39">
        <f t="shared" si="2"/>
        <v>22</v>
      </c>
    </row>
    <row r="16" spans="1:19" x14ac:dyDescent="0.2">
      <c r="A16" s="9" t="s">
        <v>7</v>
      </c>
      <c r="B16" s="42">
        <v>440</v>
      </c>
      <c r="C16" s="39"/>
      <c r="D16" s="39"/>
      <c r="E16" s="39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9">
        <f t="shared" si="3"/>
        <v>0</v>
      </c>
      <c r="S16" s="39">
        <f t="shared" si="2"/>
        <v>440</v>
      </c>
    </row>
    <row r="17" spans="1:19" ht="25.5" x14ac:dyDescent="0.2">
      <c r="A17" s="1" t="s">
        <v>55</v>
      </c>
      <c r="B17" s="43">
        <v>300</v>
      </c>
      <c r="C17" s="39"/>
      <c r="D17" s="39"/>
      <c r="E17" s="39"/>
      <c r="F17" s="39"/>
      <c r="G17" s="39"/>
      <c r="H17" s="39"/>
      <c r="I17" s="39"/>
      <c r="J17" s="39"/>
      <c r="K17" s="39"/>
      <c r="L17" s="38"/>
      <c r="M17" s="38"/>
      <c r="N17" s="38"/>
      <c r="O17" s="38"/>
      <c r="P17" s="38"/>
      <c r="Q17" s="38"/>
      <c r="R17" s="39">
        <f t="shared" si="3"/>
        <v>0</v>
      </c>
      <c r="S17" s="39">
        <f t="shared" si="2"/>
        <v>300</v>
      </c>
    </row>
    <row r="18" spans="1:19" x14ac:dyDescent="0.2">
      <c r="A18" s="9" t="s">
        <v>4</v>
      </c>
      <c r="B18" s="42">
        <v>700</v>
      </c>
      <c r="C18" s="39"/>
      <c r="D18" s="39"/>
      <c r="E18" s="39"/>
      <c r="F18" s="39"/>
      <c r="G18" s="39"/>
      <c r="H18" s="39"/>
      <c r="I18" s="39"/>
      <c r="J18" s="39"/>
      <c r="K18" s="39"/>
      <c r="L18" s="38"/>
      <c r="M18" s="38"/>
      <c r="N18" s="38"/>
      <c r="O18" s="38"/>
      <c r="P18" s="38"/>
      <c r="Q18" s="38"/>
      <c r="R18" s="39">
        <f t="shared" si="3"/>
        <v>0</v>
      </c>
      <c r="S18" s="39">
        <f t="shared" si="2"/>
        <v>700</v>
      </c>
    </row>
    <row r="19" spans="1:19" x14ac:dyDescent="0.2">
      <c r="A19" s="9" t="s">
        <v>17</v>
      </c>
      <c r="B19" s="42">
        <v>500</v>
      </c>
      <c r="C19" s="39"/>
      <c r="D19" s="39"/>
      <c r="E19" s="39"/>
      <c r="F19" s="39"/>
      <c r="G19" s="39"/>
      <c r="H19" s="39"/>
      <c r="I19" s="39"/>
      <c r="J19" s="39"/>
      <c r="K19" s="39"/>
      <c r="L19" s="38"/>
      <c r="M19" s="38"/>
      <c r="N19" s="38"/>
      <c r="O19" s="38"/>
      <c r="P19" s="38"/>
      <c r="Q19" s="38"/>
      <c r="R19" s="39">
        <f t="shared" ref="R19:R23" si="4">SUM(C19:Q19)</f>
        <v>0</v>
      </c>
      <c r="S19" s="39">
        <f t="shared" si="2"/>
        <v>500</v>
      </c>
    </row>
    <row r="20" spans="1:19" x14ac:dyDescent="0.2">
      <c r="A20" s="9" t="s">
        <v>19</v>
      </c>
      <c r="B20" s="42">
        <v>500</v>
      </c>
      <c r="C20" s="39"/>
      <c r="D20" s="39"/>
      <c r="E20" s="39"/>
      <c r="F20" s="39"/>
      <c r="G20" s="39"/>
      <c r="H20" s="39"/>
      <c r="I20" s="39"/>
      <c r="J20" s="39"/>
      <c r="K20" s="39"/>
      <c r="L20" s="38"/>
      <c r="M20" s="38"/>
      <c r="N20" s="38"/>
      <c r="O20" s="38"/>
      <c r="P20" s="38"/>
      <c r="Q20" s="38"/>
      <c r="R20" s="39">
        <f t="shared" si="4"/>
        <v>0</v>
      </c>
      <c r="S20" s="39">
        <f t="shared" si="2"/>
        <v>500</v>
      </c>
    </row>
    <row r="21" spans="1:19" x14ac:dyDescent="0.2">
      <c r="A21" s="9" t="s">
        <v>16</v>
      </c>
      <c r="B21" s="42">
        <v>800</v>
      </c>
      <c r="C21" s="39"/>
      <c r="D21" s="39"/>
      <c r="E21" s="39"/>
      <c r="F21" s="39"/>
      <c r="G21" s="39"/>
      <c r="H21" s="39"/>
      <c r="I21" s="39"/>
      <c r="J21" s="39"/>
      <c r="K21" s="39"/>
      <c r="L21" s="38"/>
      <c r="M21" s="38"/>
      <c r="N21" s="38"/>
      <c r="O21" s="38"/>
      <c r="P21" s="38"/>
      <c r="Q21" s="38"/>
      <c r="R21" s="39">
        <f t="shared" si="4"/>
        <v>0</v>
      </c>
      <c r="S21" s="39">
        <f t="shared" si="2"/>
        <v>800</v>
      </c>
    </row>
    <row r="22" spans="1:19" x14ac:dyDescent="0.2">
      <c r="A22" s="9" t="s">
        <v>53</v>
      </c>
      <c r="B22" s="42">
        <v>5</v>
      </c>
      <c r="C22" s="39"/>
      <c r="D22" s="39"/>
      <c r="E22" s="39"/>
      <c r="F22" s="39"/>
      <c r="G22" s="39"/>
      <c r="H22" s="39"/>
      <c r="I22" s="39"/>
      <c r="J22" s="39"/>
      <c r="K22" s="39"/>
      <c r="L22" s="38"/>
      <c r="M22" s="38"/>
      <c r="N22" s="38"/>
      <c r="O22" s="38"/>
      <c r="P22" s="38"/>
      <c r="Q22" s="38"/>
      <c r="R22" s="39">
        <f t="shared" si="4"/>
        <v>0</v>
      </c>
      <c r="S22" s="39">
        <f t="shared" si="2"/>
        <v>5</v>
      </c>
    </row>
    <row r="23" spans="1:19" x14ac:dyDescent="0.2">
      <c r="A23" s="9" t="s">
        <v>54</v>
      </c>
      <c r="B23" s="42">
        <v>20</v>
      </c>
      <c r="C23" s="39"/>
      <c r="D23" s="39"/>
      <c r="E23" s="39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9">
        <f t="shared" si="4"/>
        <v>0</v>
      </c>
      <c r="S23" s="39">
        <f t="shared" si="2"/>
        <v>20</v>
      </c>
    </row>
  </sheetData>
  <autoFilter ref="A3:S23"/>
  <mergeCells count="1">
    <mergeCell ref="A1:S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11" sqref="F11"/>
    </sheetView>
  </sheetViews>
  <sheetFormatPr defaultRowHeight="12.75" x14ac:dyDescent="0.2"/>
  <cols>
    <col min="1" max="1" width="25.5703125" style="15" customWidth="1"/>
    <col min="2" max="5" width="21.5703125" style="15" customWidth="1"/>
    <col min="6" max="6" width="15.42578125" style="15" customWidth="1"/>
    <col min="7" max="16384" width="9.140625" style="15"/>
  </cols>
  <sheetData>
    <row r="1" spans="1:6" ht="15" x14ac:dyDescent="0.25">
      <c r="A1" s="59" t="s">
        <v>82</v>
      </c>
      <c r="B1" s="59"/>
      <c r="C1" s="59"/>
      <c r="D1" s="59"/>
      <c r="E1" s="59"/>
      <c r="F1" s="59"/>
    </row>
    <row r="2" spans="1:6" s="24" customFormat="1" ht="25.5" x14ac:dyDescent="0.25">
      <c r="A2" s="55" t="s">
        <v>29</v>
      </c>
      <c r="B2" s="55" t="s">
        <v>59</v>
      </c>
      <c r="C2" s="55" t="s">
        <v>30</v>
      </c>
      <c r="D2" s="55" t="s">
        <v>31</v>
      </c>
      <c r="E2" s="55" t="s">
        <v>61</v>
      </c>
      <c r="F2" s="56" t="s">
        <v>60</v>
      </c>
    </row>
    <row r="3" spans="1:6" x14ac:dyDescent="0.2">
      <c r="A3" s="21" t="s">
        <v>1</v>
      </c>
      <c r="B3" s="22">
        <f>VLOOKUP(A3,შესყიდ!B:C,2,0)</f>
        <v>71500</v>
      </c>
      <c r="C3" s="22">
        <v>109650</v>
      </c>
      <c r="D3" s="22">
        <v>300000</v>
      </c>
      <c r="E3" s="22">
        <v>409650</v>
      </c>
      <c r="F3" s="13">
        <f>E3-B3</f>
        <v>338150</v>
      </c>
    </row>
    <row r="4" spans="1:6" x14ac:dyDescent="0.2">
      <c r="A4" s="21" t="s">
        <v>5</v>
      </c>
      <c r="B4" s="22">
        <f>VLOOKUP(A4,შესყიდ!B:C,2,0)</f>
        <v>100</v>
      </c>
      <c r="C4" s="22">
        <v>572</v>
      </c>
      <c r="D4" s="22">
        <v>2000</v>
      </c>
      <c r="E4" s="22">
        <v>2572</v>
      </c>
      <c r="F4" s="13">
        <f t="shared" ref="F4:F16" si="0">E4-B4</f>
        <v>2472</v>
      </c>
    </row>
    <row r="5" spans="1:6" x14ac:dyDescent="0.2">
      <c r="A5" s="21" t="s">
        <v>57</v>
      </c>
      <c r="B5" s="22"/>
      <c r="C5" s="22"/>
      <c r="D5" s="22">
        <v>4</v>
      </c>
      <c r="E5" s="22">
        <v>4</v>
      </c>
      <c r="F5" s="13">
        <f t="shared" si="0"/>
        <v>4</v>
      </c>
    </row>
    <row r="6" spans="1:6" x14ac:dyDescent="0.2">
      <c r="A6" s="21" t="s">
        <v>6</v>
      </c>
      <c r="B6" s="22">
        <f>VLOOKUP(A6,შესყიდ!B:C,2,0)</f>
        <v>77064</v>
      </c>
      <c r="C6" s="22">
        <v>14630</v>
      </c>
      <c r="D6" s="22">
        <v>200000</v>
      </c>
      <c r="E6" s="22">
        <v>214630</v>
      </c>
      <c r="F6" s="13">
        <f t="shared" si="0"/>
        <v>137566</v>
      </c>
    </row>
    <row r="7" spans="1:6" x14ac:dyDescent="0.2">
      <c r="A7" s="21" t="s">
        <v>9</v>
      </c>
      <c r="B7" s="22">
        <f>VLOOKUP(A7,შესყიდ!B:C,2,0)</f>
        <v>440230</v>
      </c>
      <c r="C7" s="22">
        <v>303470</v>
      </c>
      <c r="D7" s="22">
        <v>200000</v>
      </c>
      <c r="E7" s="22">
        <v>503470</v>
      </c>
      <c r="F7" s="13">
        <f t="shared" si="0"/>
        <v>63240</v>
      </c>
    </row>
    <row r="8" spans="1:6" x14ac:dyDescent="0.2">
      <c r="A8" s="21" t="s">
        <v>10</v>
      </c>
      <c r="B8" s="22">
        <f>VLOOKUP(A8,შესყიდ!B:C,2,0)</f>
        <v>400500</v>
      </c>
      <c r="C8" s="22">
        <v>2805000</v>
      </c>
      <c r="D8" s="22">
        <v>1500000</v>
      </c>
      <c r="E8" s="22">
        <v>4305000</v>
      </c>
      <c r="F8" s="13">
        <f t="shared" si="0"/>
        <v>3904500</v>
      </c>
    </row>
    <row r="9" spans="1:6" x14ac:dyDescent="0.2">
      <c r="A9" s="21" t="s">
        <v>12</v>
      </c>
      <c r="B9" s="22">
        <f>VLOOKUP(A9,შესყიდ!B:C,2,0)</f>
        <v>6300</v>
      </c>
      <c r="C9" s="22">
        <v>54685</v>
      </c>
      <c r="D9" s="22">
        <v>80000</v>
      </c>
      <c r="E9" s="22">
        <v>134685</v>
      </c>
      <c r="F9" s="13">
        <f t="shared" si="0"/>
        <v>128385</v>
      </c>
    </row>
    <row r="10" spans="1:6" x14ac:dyDescent="0.2">
      <c r="A10" s="21" t="s">
        <v>32</v>
      </c>
      <c r="B10" s="22">
        <v>22684</v>
      </c>
      <c r="C10" s="22">
        <v>18385</v>
      </c>
      <c r="D10" s="22">
        <v>50000</v>
      </c>
      <c r="E10" s="22">
        <v>68385</v>
      </c>
      <c r="F10" s="13">
        <f t="shared" si="0"/>
        <v>45701</v>
      </c>
    </row>
    <row r="11" spans="1:6" x14ac:dyDescent="0.2">
      <c r="A11" s="45" t="s">
        <v>58</v>
      </c>
      <c r="B11" s="22">
        <v>138</v>
      </c>
      <c r="C11" s="22"/>
      <c r="D11" s="22">
        <v>232</v>
      </c>
      <c r="E11" s="22">
        <v>232</v>
      </c>
      <c r="F11" s="13">
        <f t="shared" si="0"/>
        <v>94</v>
      </c>
    </row>
    <row r="12" spans="1:6" x14ac:dyDescent="0.2">
      <c r="A12" s="21" t="s">
        <v>56</v>
      </c>
      <c r="B12" s="22"/>
      <c r="C12" s="22"/>
      <c r="D12" s="22">
        <v>15</v>
      </c>
      <c r="E12" s="22">
        <v>15</v>
      </c>
      <c r="F12" s="13">
        <f t="shared" si="0"/>
        <v>15</v>
      </c>
    </row>
    <row r="13" spans="1:6" x14ac:dyDescent="0.2">
      <c r="A13" s="21" t="s">
        <v>33</v>
      </c>
      <c r="B13" s="22">
        <v>11625</v>
      </c>
      <c r="C13" s="22">
        <v>10630</v>
      </c>
      <c r="D13" s="22">
        <v>20000</v>
      </c>
      <c r="E13" s="22">
        <v>30630</v>
      </c>
      <c r="F13" s="13">
        <f t="shared" si="0"/>
        <v>19005</v>
      </c>
    </row>
    <row r="14" spans="1:6" x14ac:dyDescent="0.2">
      <c r="A14" s="21" t="s">
        <v>17</v>
      </c>
      <c r="B14" s="22">
        <f>VLOOKUP(A14,შესყიდ!B:C,2,0)</f>
        <v>71500</v>
      </c>
      <c r="C14" s="22">
        <v>85800</v>
      </c>
      <c r="D14" s="22">
        <v>100000</v>
      </c>
      <c r="E14" s="22">
        <v>185800</v>
      </c>
      <c r="F14" s="13">
        <f t="shared" si="0"/>
        <v>114300</v>
      </c>
    </row>
    <row r="15" spans="1:6" x14ac:dyDescent="0.2">
      <c r="A15" s="21" t="s">
        <v>19</v>
      </c>
      <c r="B15" s="22">
        <f>VLOOKUP(A15,შესყიდ!B:C,2,0)</f>
        <v>52000</v>
      </c>
      <c r="C15" s="22">
        <v>85850</v>
      </c>
      <c r="D15" s="22">
        <v>100000</v>
      </c>
      <c r="E15" s="22">
        <v>185850</v>
      </c>
      <c r="F15" s="13">
        <f t="shared" si="0"/>
        <v>133850</v>
      </c>
    </row>
    <row r="16" spans="1:6" x14ac:dyDescent="0.2">
      <c r="A16" s="21" t="s">
        <v>20</v>
      </c>
      <c r="B16" s="22">
        <f>VLOOKUP(A16,შესყიდ!B:C,2,0)</f>
        <v>1180500</v>
      </c>
      <c r="C16" s="22">
        <v>1739670</v>
      </c>
      <c r="D16" s="22">
        <v>900000</v>
      </c>
      <c r="E16" s="22">
        <v>2639670</v>
      </c>
      <c r="F16" s="13">
        <f t="shared" si="0"/>
        <v>1459170</v>
      </c>
    </row>
  </sheetData>
  <autoFilter ref="A2:F2"/>
  <mergeCells count="1">
    <mergeCell ref="A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5" sqref="B5"/>
    </sheetView>
  </sheetViews>
  <sheetFormatPr defaultColWidth="9.140625" defaultRowHeight="12.75" x14ac:dyDescent="0.25"/>
  <cols>
    <col min="1" max="1" width="3.85546875" style="19" customWidth="1"/>
    <col min="2" max="2" width="63.85546875" style="19" customWidth="1"/>
    <col min="3" max="3" width="22" style="19" customWidth="1"/>
    <col min="4" max="4" width="19" style="19" customWidth="1"/>
    <col min="5" max="5" width="16.5703125" style="19" customWidth="1"/>
    <col min="6" max="6" width="16.140625" style="19" customWidth="1"/>
    <col min="7" max="7" width="16.28515625" style="19" customWidth="1"/>
    <col min="8" max="8" width="12.5703125" style="19" customWidth="1"/>
    <col min="9" max="16384" width="9.140625" style="19"/>
  </cols>
  <sheetData>
    <row r="1" spans="1:8" ht="15" x14ac:dyDescent="0.25">
      <c r="A1" s="60" t="s">
        <v>83</v>
      </c>
      <c r="B1" s="60"/>
      <c r="C1" s="60"/>
      <c r="D1" s="60"/>
      <c r="E1" s="60"/>
      <c r="F1" s="60"/>
      <c r="G1" s="60"/>
      <c r="H1" s="60"/>
    </row>
    <row r="2" spans="1:8" ht="25.5" x14ac:dyDescent="0.25">
      <c r="A2" s="46" t="s">
        <v>62</v>
      </c>
      <c r="B2" s="46" t="s">
        <v>29</v>
      </c>
      <c r="C2" s="46" t="s">
        <v>80</v>
      </c>
      <c r="D2" s="46" t="s">
        <v>63</v>
      </c>
      <c r="E2" s="46" t="s">
        <v>30</v>
      </c>
      <c r="F2" s="46" t="s">
        <v>31</v>
      </c>
      <c r="G2" s="46" t="s">
        <v>64</v>
      </c>
      <c r="H2" s="46" t="s">
        <v>81</v>
      </c>
    </row>
    <row r="3" spans="1:8" x14ac:dyDescent="0.25">
      <c r="A3" s="44">
        <v>29</v>
      </c>
      <c r="B3" s="47" t="s">
        <v>78</v>
      </c>
      <c r="C3" s="48"/>
      <c r="D3" s="49" t="s">
        <v>65</v>
      </c>
      <c r="E3" s="50"/>
      <c r="F3" s="50">
        <v>30</v>
      </c>
      <c r="G3" s="50">
        <f t="shared" ref="G3:G16" si="0">E3+F3</f>
        <v>30</v>
      </c>
      <c r="H3" s="51">
        <f t="shared" ref="H3:H8" si="1">C3-G3</f>
        <v>-30</v>
      </c>
    </row>
    <row r="4" spans="1:8" x14ac:dyDescent="0.25">
      <c r="A4" s="44">
        <v>30</v>
      </c>
      <c r="B4" s="47" t="s">
        <v>79</v>
      </c>
      <c r="C4" s="48"/>
      <c r="D4" s="49" t="s">
        <v>65</v>
      </c>
      <c r="E4" s="50"/>
      <c r="F4" s="50">
        <v>25</v>
      </c>
      <c r="G4" s="50">
        <f t="shared" si="0"/>
        <v>25</v>
      </c>
      <c r="H4" s="51">
        <f t="shared" si="1"/>
        <v>-25</v>
      </c>
    </row>
    <row r="5" spans="1:8" x14ac:dyDescent="0.25">
      <c r="A5" s="44">
        <v>28</v>
      </c>
      <c r="B5" s="52" t="s">
        <v>77</v>
      </c>
      <c r="C5" s="49"/>
      <c r="D5" s="49" t="s">
        <v>65</v>
      </c>
      <c r="E5" s="50"/>
      <c r="F5" s="50">
        <v>20</v>
      </c>
      <c r="G5" s="50">
        <f t="shared" si="0"/>
        <v>20</v>
      </c>
      <c r="H5" s="51">
        <f t="shared" si="1"/>
        <v>-20</v>
      </c>
    </row>
    <row r="6" spans="1:8" ht="78" customHeight="1" x14ac:dyDescent="0.25">
      <c r="A6" s="44">
        <v>17</v>
      </c>
      <c r="B6" s="52" t="s">
        <v>66</v>
      </c>
      <c r="C6" s="49"/>
      <c r="D6" s="49" t="s">
        <v>65</v>
      </c>
      <c r="E6" s="50"/>
      <c r="F6" s="50">
        <v>19</v>
      </c>
      <c r="G6" s="50">
        <f t="shared" si="0"/>
        <v>19</v>
      </c>
      <c r="H6" s="51">
        <f t="shared" si="1"/>
        <v>-19</v>
      </c>
    </row>
    <row r="7" spans="1:8" ht="38.25" x14ac:dyDescent="0.25">
      <c r="A7" s="44">
        <v>18</v>
      </c>
      <c r="B7" s="53" t="s">
        <v>67</v>
      </c>
      <c r="C7" s="49">
        <v>19</v>
      </c>
      <c r="D7" s="49" t="s">
        <v>65</v>
      </c>
      <c r="E7" s="50"/>
      <c r="F7" s="50">
        <v>19</v>
      </c>
      <c r="G7" s="50">
        <f t="shared" si="0"/>
        <v>19</v>
      </c>
      <c r="H7" s="54">
        <f t="shared" si="1"/>
        <v>0</v>
      </c>
    </row>
    <row r="8" spans="1:8" ht="38.25" x14ac:dyDescent="0.25">
      <c r="A8" s="44">
        <v>19</v>
      </c>
      <c r="B8" s="53" t="s">
        <v>68</v>
      </c>
      <c r="C8" s="49">
        <v>4</v>
      </c>
      <c r="D8" s="49" t="s">
        <v>65</v>
      </c>
      <c r="E8" s="50"/>
      <c r="F8" s="50">
        <v>4</v>
      </c>
      <c r="G8" s="50">
        <f t="shared" si="0"/>
        <v>4</v>
      </c>
      <c r="H8" s="54">
        <f t="shared" si="1"/>
        <v>0</v>
      </c>
    </row>
    <row r="9" spans="1:8" x14ac:dyDescent="0.25">
      <c r="A9" s="44">
        <v>25</v>
      </c>
      <c r="B9" s="53" t="s">
        <v>74</v>
      </c>
      <c r="C9" s="49">
        <v>6</v>
      </c>
      <c r="D9" s="49" t="s">
        <v>65</v>
      </c>
      <c r="E9" s="50"/>
      <c r="F9" s="50">
        <v>6</v>
      </c>
      <c r="G9" s="50">
        <f t="shared" si="0"/>
        <v>6</v>
      </c>
      <c r="H9" s="54">
        <v>0</v>
      </c>
    </row>
    <row r="10" spans="1:8" x14ac:dyDescent="0.25">
      <c r="A10" s="44">
        <v>26</v>
      </c>
      <c r="B10" s="53" t="s">
        <v>75</v>
      </c>
      <c r="C10" s="49">
        <v>7</v>
      </c>
      <c r="D10" s="49" t="s">
        <v>65</v>
      </c>
      <c r="E10" s="50"/>
      <c r="F10" s="50">
        <v>7</v>
      </c>
      <c r="G10" s="50">
        <f t="shared" si="0"/>
        <v>7</v>
      </c>
      <c r="H10" s="54">
        <v>0</v>
      </c>
    </row>
    <row r="11" spans="1:8" x14ac:dyDescent="0.25">
      <c r="A11" s="44">
        <v>24</v>
      </c>
      <c r="B11" s="53" t="s">
        <v>73</v>
      </c>
      <c r="C11" s="49">
        <v>3</v>
      </c>
      <c r="D11" s="49" t="s">
        <v>65</v>
      </c>
      <c r="E11" s="50"/>
      <c r="F11" s="50">
        <v>3</v>
      </c>
      <c r="G11" s="50">
        <f t="shared" si="0"/>
        <v>3</v>
      </c>
      <c r="H11" s="54">
        <f t="shared" ref="H11:H16" si="2">C11-G11</f>
        <v>0</v>
      </c>
    </row>
    <row r="12" spans="1:8" ht="25.5" x14ac:dyDescent="0.25">
      <c r="A12" s="44">
        <v>27</v>
      </c>
      <c r="B12" s="53" t="s">
        <v>76</v>
      </c>
      <c r="C12" s="49">
        <v>9</v>
      </c>
      <c r="D12" s="49" t="s">
        <v>65</v>
      </c>
      <c r="E12" s="50"/>
      <c r="F12" s="50">
        <v>9</v>
      </c>
      <c r="G12" s="50">
        <f t="shared" si="0"/>
        <v>9</v>
      </c>
      <c r="H12" s="54">
        <f t="shared" si="2"/>
        <v>0</v>
      </c>
    </row>
    <row r="13" spans="1:8" ht="30.75" customHeight="1" x14ac:dyDescent="0.25">
      <c r="A13" s="44">
        <v>22</v>
      </c>
      <c r="B13" s="53" t="s">
        <v>71</v>
      </c>
      <c r="C13" s="49">
        <v>30</v>
      </c>
      <c r="D13" s="49" t="s">
        <v>65</v>
      </c>
      <c r="E13" s="50"/>
      <c r="F13" s="50">
        <v>30</v>
      </c>
      <c r="G13" s="50">
        <f t="shared" si="0"/>
        <v>30</v>
      </c>
      <c r="H13" s="54">
        <f t="shared" si="2"/>
        <v>0</v>
      </c>
    </row>
    <row r="14" spans="1:8" ht="38.25" x14ac:dyDescent="0.25">
      <c r="A14" s="44">
        <v>23</v>
      </c>
      <c r="B14" s="53" t="s">
        <v>72</v>
      </c>
      <c r="C14" s="49">
        <v>30</v>
      </c>
      <c r="D14" s="49" t="s">
        <v>65</v>
      </c>
      <c r="E14" s="50"/>
      <c r="F14" s="50">
        <v>30</v>
      </c>
      <c r="G14" s="50">
        <f t="shared" si="0"/>
        <v>30</v>
      </c>
      <c r="H14" s="54">
        <f t="shared" si="2"/>
        <v>0</v>
      </c>
    </row>
    <row r="15" spans="1:8" ht="38.25" x14ac:dyDescent="0.25">
      <c r="A15" s="44">
        <v>21</v>
      </c>
      <c r="B15" s="53" t="s">
        <v>70</v>
      </c>
      <c r="C15" s="49">
        <v>3</v>
      </c>
      <c r="D15" s="49" t="s">
        <v>65</v>
      </c>
      <c r="E15" s="50"/>
      <c r="F15" s="50">
        <v>3</v>
      </c>
      <c r="G15" s="50">
        <f t="shared" si="0"/>
        <v>3</v>
      </c>
      <c r="H15" s="54">
        <f t="shared" si="2"/>
        <v>0</v>
      </c>
    </row>
    <row r="16" spans="1:8" ht="51" x14ac:dyDescent="0.25">
      <c r="A16" s="44">
        <v>20</v>
      </c>
      <c r="B16" s="53" t="s">
        <v>69</v>
      </c>
      <c r="C16" s="49">
        <v>27</v>
      </c>
      <c r="D16" s="49" t="s">
        <v>65</v>
      </c>
      <c r="E16" s="50"/>
      <c r="F16" s="50">
        <v>27</v>
      </c>
      <c r="G16" s="50">
        <f t="shared" si="0"/>
        <v>27</v>
      </c>
      <c r="H16" s="54">
        <f t="shared" si="2"/>
        <v>0</v>
      </c>
    </row>
  </sheetData>
  <autoFilter ref="A2:H2">
    <sortState ref="A2:H15">
      <sortCondition ref="H1"/>
    </sortState>
  </autoFilter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შესყიდ</vt:lpstr>
      <vt:lpstr>შესყ საქ ერთს ფას</vt:lpstr>
      <vt:lpstr>გაცემული საქონელი და ნაშთი</vt:lpstr>
      <vt:lpstr>მოთხოვნილი</vt:lpstr>
      <vt:lpstr>სამედ მოწყობ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2020-03-23T08:14:12Z</dcterms:modified>
</cp:coreProperties>
</file>